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mgs12\OneDrive\Documents\st c\vestry\2023 financials\"/>
    </mc:Choice>
  </mc:AlternateContent>
  <xr:revisionPtr revIDLastSave="0" documentId="13_ncr:1_{0B7D2C5C-F32B-4BD6-8FD4-ED4ADD8AD6D7}" xr6:coauthVersionLast="47" xr6:coauthVersionMax="47" xr10:uidLastSave="{00000000-0000-0000-0000-000000000000}"/>
  <bookViews>
    <workbookView xWindow="-110" yWindow="-110" windowWidth="20250" windowHeight="14620" xr2:uid="{00000000-000D-0000-FFFF-FFFF00000000}"/>
  </bookViews>
  <sheets>
    <sheet name="monthly" sheetId="1" r:id="rId1"/>
    <sheet name="Qtrly 2022_2023" sheetId="2" r:id="rId2"/>
  </sheets>
  <calcPr calcId="181029"/>
</workbook>
</file>

<file path=xl/calcChain.xml><?xml version="1.0" encoding="utf-8"?>
<calcChain xmlns="http://schemas.openxmlformats.org/spreadsheetml/2006/main">
  <c r="M14" i="1" l="1"/>
  <c r="O19" i="1"/>
  <c r="O18" i="1"/>
  <c r="O17" i="1"/>
  <c r="O16" i="1"/>
  <c r="O15" i="1"/>
  <c r="O14" i="1"/>
  <c r="O13" i="1"/>
  <c r="O10" i="1"/>
  <c r="O9" i="1"/>
  <c r="O8" i="1"/>
  <c r="O7" i="1"/>
  <c r="O6" i="1"/>
  <c r="N18" i="1"/>
  <c r="N17" i="1"/>
  <c r="N16" i="1"/>
  <c r="N15" i="1"/>
  <c r="N14" i="1"/>
  <c r="N13" i="1"/>
  <c r="N9" i="1"/>
  <c r="N8" i="1"/>
  <c r="N7" i="1"/>
  <c r="M13" i="1"/>
  <c r="M19" i="1" s="1"/>
  <c r="M21" i="1" s="1"/>
  <c r="M10" i="1"/>
  <c r="M7" i="1"/>
  <c r="L14" i="1"/>
  <c r="L13" i="1"/>
  <c r="L19" i="1" s="1"/>
  <c r="L7" i="1"/>
  <c r="G22" i="2"/>
  <c r="H22" i="2"/>
  <c r="I22" i="2"/>
  <c r="I17" i="2"/>
  <c r="I16" i="2"/>
  <c r="I15" i="2"/>
  <c r="I14" i="2"/>
  <c r="I8" i="2"/>
  <c r="I7" i="2"/>
  <c r="I6" i="2"/>
  <c r="N19" i="1" l="1"/>
  <c r="N21" i="1" s="1"/>
  <c r="L10" i="1"/>
  <c r="L21" i="1" s="1"/>
  <c r="P14" i="1"/>
  <c r="P6" i="1"/>
  <c r="P13" i="1"/>
  <c r="K14" i="1"/>
  <c r="K13" i="1"/>
  <c r="K6" i="1"/>
  <c r="N6" i="1" s="1"/>
  <c r="P10" i="1" l="1"/>
  <c r="I12" i="2"/>
  <c r="I18" i="2" s="1"/>
  <c r="K19" i="1"/>
  <c r="P19" i="1"/>
  <c r="K10" i="1"/>
  <c r="N10" i="1" s="1"/>
  <c r="I5" i="2"/>
  <c r="I9" i="2" s="1"/>
  <c r="I13" i="2"/>
  <c r="O21" i="1"/>
  <c r="I20" i="2" l="1"/>
  <c r="K21" i="1"/>
</calcChain>
</file>

<file path=xl/sharedStrings.xml><?xml version="1.0" encoding="utf-8"?>
<sst xmlns="http://schemas.openxmlformats.org/spreadsheetml/2006/main" count="56" uniqueCount="44">
  <si>
    <t>Monthly 2023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</si>
  <si>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</si>
  <si>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</si>
  <si>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</si>
  <si>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</si>
  <si>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</si>
  <si>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</si>
  <si>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</si>
  <si>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</si>
  <si>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Pledge</t>
  </si>
  <si>
    <t>Non-pledge</t>
  </si>
  <si>
    <t>Rental</t>
  </si>
  <si>
    <t>From Endowment</t>
  </si>
  <si>
    <t>Totals</t>
  </si>
  <si>
    <t>Rector and Administrator</t>
  </si>
  <si>
    <t>Office and Building</t>
  </si>
  <si>
    <t>Worship and Music</t>
  </si>
  <si>
    <t>Christian Education</t>
  </si>
  <si>
    <t>Diocesan Pledge</t>
  </si>
  <si>
    <t>Search</t>
  </si>
  <si>
    <t>Ytd Actuals</t>
  </si>
  <si>
    <t>Ytd Budget</t>
  </si>
  <si>
    <t>Actual Income in Budgeted Categories</t>
  </si>
  <si>
    <t>Actual Expenses in Budgeted Categories</t>
  </si>
  <si>
    <t>Surplus (Deficit)</t>
  </si>
  <si>
    <t>September</t>
  </si>
  <si>
    <t>Total Assets</t>
  </si>
  <si>
    <t>Annual Budget</t>
  </si>
  <si>
    <t>Budgeted Surplus (Deficit)</t>
  </si>
  <si>
    <t>Office and Building Expenses</t>
  </si>
  <si>
    <t>Budgeted Expenses</t>
  </si>
  <si>
    <t>Budgeted Income</t>
  </si>
  <si>
    <t>2023 Q2</t>
  </si>
  <si>
    <t>2023 Q1</t>
  </si>
  <si>
    <t>2022 Q4</t>
  </si>
  <si>
    <t>2022 Q3</t>
  </si>
  <si>
    <t>2022 Q2</t>
  </si>
  <si>
    <t>2022 Q1</t>
  </si>
  <si>
    <t>Quarterly Summary</t>
  </si>
  <si>
    <t>2023 Q3</t>
  </si>
  <si>
    <t>October</t>
  </si>
  <si>
    <t>November</t>
  </si>
  <si>
    <t>Income Totals</t>
  </si>
  <si>
    <t>Expense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</si>
</sst>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color rgb="FF000000"/>
      <name val="Open Sans"/>
      <scheme val="minor"/>
    </font>
    <font>
      <sz val="10"/>
      <color theme="1"/>
      <name val="Open Sans"/>
      <scheme val="minor"/>
    </font>
    <font>
      <sz val="10"/>
      <color rgb="FF000000"/>
      <name val="Open Sans"/>
    </font>
    <font>
      <b/>
      <sz val="10"/>
      <color rgb="FF000000"/>
      <name val="Open Sans"/>
    </font>
    <font>
      <sz val="10"/>
      <color rgb="FF000000"/>
      <name val="Open Sans"/>
      <scheme val="minor"/>
    </font>
    <font>
      <b/>
      <sz val="10"/>
      <color rgb="FF000000"/>
      <name val="Open Sans"/>
      <family val="2"/>
      <scheme val="minor"/>
    </font>
    <font>
      <sz val="10"/>
      <color indexed="8"/>
      <name val="MS Sans Serif"/>
    </font>
    <font>
      <sz val="9.6999999999999993"/>
      <color indexed="8"/>
      <name val="Arial"/>
      <family val="2"/>
    </font>
    <font>
      <b/>
      <sz val="10"/>
      <color indexed="8"/>
      <name val="MS Sans Serif"/>
    </font>
    <font>
      <b/>
      <sz val="14"/>
      <color indexed="8"/>
      <name val="MS Sans Serif"/>
    </font>
    <font>
      <b/>
      <sz val="10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164" fontId="2" fillId="0" borderId="0" xfId="0" applyNumberFormat="1" applyFont="1"/>
    <xf numFmtId="164" fontId="2" fillId="0" borderId="1" xfId="0" applyNumberFormat="1" applyFont="1" applyBorder="1"/>
    <xf numFmtId="0" fontId="3" fillId="0" borderId="0" xfId="0" applyFont="1"/>
    <xf numFmtId="164" fontId="3" fillId="0" borderId="0" xfId="0" applyNumberFormat="1" applyFont="1"/>
    <xf numFmtId="164" fontId="0" fillId="0" borderId="0" xfId="1" applyNumberFormat="1" applyFont="1"/>
    <xf numFmtId="164" fontId="2" fillId="0" borderId="2" xfId="0" applyNumberFormat="1" applyFont="1" applyBorder="1"/>
    <xf numFmtId="0" fontId="5" fillId="0" borderId="0" xfId="0" applyFont="1"/>
    <xf numFmtId="164" fontId="5" fillId="0" borderId="0" xfId="1" applyNumberFormat="1" applyFont="1"/>
    <xf numFmtId="164" fontId="0" fillId="0" borderId="0" xfId="1" applyNumberFormat="1" applyFont="1" applyFill="1"/>
    <xf numFmtId="164" fontId="0" fillId="0" borderId="2" xfId="1" applyNumberFormat="1" applyFont="1" applyFill="1" applyBorder="1"/>
    <xf numFmtId="164" fontId="3" fillId="0" borderId="0" xfId="1" applyNumberFormat="1" applyFont="1" applyFill="1"/>
    <xf numFmtId="0" fontId="1" fillId="2" borderId="0" xfId="0" applyFont="1" applyFill="1"/>
    <xf numFmtId="164" fontId="1" fillId="2" borderId="0" xfId="1" applyNumberFormat="1" applyFont="1" applyFill="1"/>
    <xf numFmtId="0" fontId="0" fillId="2" borderId="0" xfId="0" applyFill="1"/>
    <xf numFmtId="164" fontId="0" fillId="2" borderId="0" xfId="1" applyNumberFormat="1" applyFont="1" applyFill="1" applyAlignment="1"/>
    <xf numFmtId="164" fontId="0" fillId="2" borderId="0" xfId="0" applyNumberFormat="1" applyFill="1"/>
    <xf numFmtId="164" fontId="0" fillId="2" borderId="0" xfId="1" applyNumberFormat="1" applyFont="1" applyFill="1"/>
    <xf numFmtId="164" fontId="0" fillId="2" borderId="2" xfId="0" applyNumberFormat="1" applyFill="1" applyBorder="1"/>
    <xf numFmtId="164" fontId="0" fillId="2" borderId="2" xfId="1" applyNumberFormat="1" applyFont="1" applyFill="1" applyBorder="1"/>
    <xf numFmtId="164" fontId="5" fillId="2" borderId="0" xfId="0" applyNumberFormat="1" applyFont="1" applyFill="1"/>
    <xf numFmtId="164" fontId="5" fillId="2" borderId="0" xfId="1" applyNumberFormat="1" applyFont="1" applyFill="1"/>
    <xf numFmtId="164" fontId="3" fillId="2" borderId="0" xfId="1" applyNumberFormat="1" applyFont="1" applyFill="1"/>
    <xf numFmtId="0" fontId="6" fillId="0" borderId="0" xfId="2"/>
    <xf numFmtId="164" fontId="0" fillId="0" borderId="0" xfId="3" applyNumberFormat="1" applyFont="1"/>
    <xf numFmtId="0" fontId="8" fillId="0" borderId="0" xfId="2" applyFont="1"/>
    <xf numFmtId="164" fontId="8" fillId="0" borderId="0" xfId="3" applyNumberFormat="1" applyFont="1"/>
    <xf numFmtId="0" fontId="9" fillId="0" borderId="0" xfId="2" applyFont="1"/>
    <xf numFmtId="164" fontId="6" fillId="0" borderId="0" xfId="1" applyNumberFormat="1" applyFont="1"/>
    <xf numFmtId="164" fontId="8" fillId="0" borderId="0" xfId="2" applyNumberFormat="1" applyFont="1"/>
    <xf numFmtId="164" fontId="8" fillId="0" borderId="0" xfId="1" applyNumberFormat="1" applyFont="1"/>
    <xf numFmtId="164" fontId="0" fillId="0" borderId="2" xfId="3" applyNumberFormat="1" applyFont="1" applyBorder="1"/>
    <xf numFmtId="164" fontId="6" fillId="0" borderId="2" xfId="1" applyNumberFormat="1" applyFont="1" applyBorder="1"/>
    <xf numFmtId="0" fontId="10" fillId="0" borderId="0" xfId="0" applyFont="1"/>
  </cellXfs>
  <cellStyles count="4">
    <cellStyle name="Comma" xfId="1" builtinId="3"/>
    <cellStyle name="Comma 2" xfId="3" xr:uid="{0C584ED1-5F0B-4D3C-8B33-B33A6EB5FCC9}"/>
    <cellStyle name="Normal" xfId="0" builtinId="0"/>
    <cellStyle name="Normal 2" xfId="2" xr:uid="{1F1D07E0-2D33-4A2F-A349-B4B2DC2A3C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2023 Income vs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monthly!$B$10</c:f>
              <c:strCache>
                <c:ptCount val="1"/>
                <c:pt idx="0">
                  <c:v>Income Totals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monthly!$C$4:$M$4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monthly!$C$10:$M$10</c:f>
              <c:numCache>
                <c:formatCode>_(* #,##0_);_(* \(#,##0\);_(* "-"??_);_(@_)</c:formatCode>
                <c:ptCount val="11"/>
                <c:pt idx="0">
                  <c:v>31606</c:v>
                </c:pt>
                <c:pt idx="1">
                  <c:v>24880</c:v>
                </c:pt>
                <c:pt idx="2">
                  <c:v>23320</c:v>
                </c:pt>
                <c:pt idx="3">
                  <c:v>45486</c:v>
                </c:pt>
                <c:pt idx="4">
                  <c:v>19824</c:v>
                </c:pt>
                <c:pt idx="5">
                  <c:v>20649</c:v>
                </c:pt>
                <c:pt idx="6">
                  <c:v>32274</c:v>
                </c:pt>
                <c:pt idx="7">
                  <c:v>16445</c:v>
                </c:pt>
                <c:pt idx="8">
                  <c:v>20426</c:v>
                </c:pt>
                <c:pt idx="9">
                  <c:v>27676</c:v>
                </c:pt>
                <c:pt idx="10">
                  <c:v>16988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64-49AC-BEEE-C9CE8E27A2DE}"/>
            </c:ext>
          </c:extLst>
        </c:ser>
        <c:ser>
          <c:idx val="1"/>
          <c:order val="1"/>
          <c:tx>
            <c:strRef>
              <c:f>monthly!$B$19</c:f>
              <c:strCache>
                <c:ptCount val="1"/>
                <c:pt idx="0">
                  <c:v>Expense Totals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monthly!$C$4:$M$4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monthly!$C$19:$M$19</c:f>
              <c:numCache>
                <c:formatCode>_(* #,##0_);_(* \(#,##0\);_(* "-"??_);_(@_)</c:formatCode>
                <c:ptCount val="11"/>
                <c:pt idx="0">
                  <c:v>34551</c:v>
                </c:pt>
                <c:pt idx="1">
                  <c:v>30673</c:v>
                </c:pt>
                <c:pt idx="2">
                  <c:v>30411</c:v>
                </c:pt>
                <c:pt idx="3">
                  <c:v>41198</c:v>
                </c:pt>
                <c:pt idx="4">
                  <c:v>28620</c:v>
                </c:pt>
                <c:pt idx="5">
                  <c:v>24130</c:v>
                </c:pt>
                <c:pt idx="6">
                  <c:v>23014</c:v>
                </c:pt>
                <c:pt idx="7">
                  <c:v>14055</c:v>
                </c:pt>
                <c:pt idx="8">
                  <c:v>18351</c:v>
                </c:pt>
                <c:pt idx="9">
                  <c:v>28231</c:v>
                </c:pt>
                <c:pt idx="10">
                  <c:v>24268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64-49AC-BEEE-C9CE8E27A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731848"/>
        <c:axId val="541610240"/>
      </c:lineChart>
      <c:catAx>
        <c:axId val="541731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10240"/>
        <c:crosses val="autoZero"/>
        <c:auto val="1"/>
        <c:lblAlgn val="ctr"/>
        <c:lblOffset val="100"/>
        <c:noMultiLvlLbl val="0"/>
      </c:catAx>
      <c:valAx>
        <c:axId val="54161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731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615950</xdr:colOff>
      <xdr:row>24</xdr:row>
      <xdr:rowOff>133350</xdr:rowOff>
    </xdr:from>
    <xdr:to>
      <xdr:col>11</xdr:col>
      <xdr:colOff>349250</xdr:colOff>
      <xdr:row>42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E7F5F2-A1F1-9DF2-A80B-4D363C4B92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Open Sans"/>
        <a:ea typeface="Open Sans"/>
        <a:cs typeface="Open Sans"/>
      </a:majorFont>
      <a:minorFont>
        <a:latin typeface="Open Sans"/>
        <a:ea typeface="Open Sans"/>
        <a:cs typeface="Open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0"/>
  <sheetViews>
    <sheetView tabSelected="1" topLeftCell="A7" workbookViewId="0">
      <selection activeCell="M15" sqref="M15"/>
    </sheetView>
  </sheetViews>
  <sheetFormatPr defaultColWidth="14.453125" defaultRowHeight="15" customHeight="1" x14ac:dyDescent="0.4"/>
  <cols>
    <col min="1" max="1" width="4.08984375" customWidth="1"/>
    <col min="2" max="2" width="23.453125" customWidth="1"/>
    <col min="3" max="9" width="11.08984375" customWidth="1"/>
    <col min="10" max="10" width="8.7265625" customWidth="1"/>
    <col min="11" max="11" width="10.453125" customWidth="1"/>
    <col min="12" max="12" width="8.7265625" customWidth="1"/>
    <col min="13" max="13" width="9.81640625" customWidth="1"/>
    <col min="14" max="14" width="8.7265625" customWidth="1"/>
    <col min="15" max="16" width="8.7265625" style="6" customWidth="1"/>
    <col min="17" max="29" width="8.7265625" customWidth="1"/>
  </cols>
  <sheetData>
    <row r="1" spans="1:29" ht="12.75" customHeight="1" x14ac:dyDescent="0.4"/>
    <row r="2" spans="1:29" ht="12.75" customHeight="1" x14ac:dyDescent="0.4"/>
    <row r="3" spans="1:29" ht="12.75" customHeight="1" x14ac:dyDescent="0.4">
      <c r="A3" s="1" t="s">
        <v>0</v>
      </c>
    </row>
    <row r="4" spans="1:29" ht="12.75" customHeight="1" x14ac:dyDescent="0.4"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25</v>
      </c>
      <c r="L4" s="1" t="s">
        <v>40</v>
      </c>
      <c r="M4" s="1" t="s">
        <v>41</v>
      </c>
      <c r="N4" s="13" t="s">
        <v>20</v>
      </c>
      <c r="O4" s="14" t="s">
        <v>21</v>
      </c>
      <c r="P4" s="10" t="s">
        <v>27</v>
      </c>
    </row>
    <row r="5" spans="1:29" ht="12.75" customHeight="1" x14ac:dyDescent="0.4">
      <c r="A5" s="1" t="s">
        <v>22</v>
      </c>
      <c r="N5" s="15"/>
      <c r="O5" s="16"/>
      <c r="P5" s="10"/>
    </row>
    <row r="6" spans="1:29" ht="12.75" customHeight="1" x14ac:dyDescent="0.4">
      <c r="B6" s="1" t="s">
        <v>9</v>
      </c>
      <c r="C6" s="2">
        <v>23105</v>
      </c>
      <c r="D6" s="2">
        <v>21010</v>
      </c>
      <c r="E6" s="2">
        <v>18265</v>
      </c>
      <c r="F6" s="2">
        <v>28789</v>
      </c>
      <c r="G6" s="2">
        <v>15169</v>
      </c>
      <c r="H6" s="2">
        <v>16434</v>
      </c>
      <c r="I6" s="2">
        <v>28011</v>
      </c>
      <c r="J6" s="2">
        <v>12218</v>
      </c>
      <c r="K6" s="2">
        <f>16137+287</f>
        <v>16424</v>
      </c>
      <c r="L6" s="2">
        <v>19764</v>
      </c>
      <c r="M6" s="2">
        <v>12386</v>
      </c>
      <c r="N6" s="17">
        <f>SUM(C6:M6)</f>
        <v>211575</v>
      </c>
      <c r="O6" s="18">
        <f>P6/12*11</f>
        <v>227263.66666666666</v>
      </c>
      <c r="P6" s="10">
        <f>235624+2500+1000+8500+300</f>
        <v>247924</v>
      </c>
    </row>
    <row r="7" spans="1:29" ht="12.75" customHeight="1" x14ac:dyDescent="0.4">
      <c r="B7" s="1" t="s">
        <v>10</v>
      </c>
      <c r="C7" s="2">
        <v>7401</v>
      </c>
      <c r="D7" s="2">
        <v>2870</v>
      </c>
      <c r="E7" s="2">
        <v>3955</v>
      </c>
      <c r="F7" s="2">
        <v>15637</v>
      </c>
      <c r="G7" s="2">
        <v>3605</v>
      </c>
      <c r="H7" s="2">
        <v>3165</v>
      </c>
      <c r="I7" s="2">
        <v>3053</v>
      </c>
      <c r="J7" s="2">
        <v>3227</v>
      </c>
      <c r="K7" s="2">
        <v>2850</v>
      </c>
      <c r="L7" s="2">
        <f>4979+397+1475</f>
        <v>6851</v>
      </c>
      <c r="M7" s="2">
        <f>3126+192+209</f>
        <v>3527</v>
      </c>
      <c r="N7" s="17">
        <f t="shared" ref="N7:N10" si="0">SUM(C7:M7)</f>
        <v>56141</v>
      </c>
      <c r="O7" s="18">
        <f t="shared" ref="O7:O10" si="1">P7/12*11</f>
        <v>39251.666666666672</v>
      </c>
      <c r="P7" s="10">
        <v>42820</v>
      </c>
    </row>
    <row r="8" spans="1:29" ht="12.75" customHeight="1" x14ac:dyDescent="0.4">
      <c r="B8" s="1" t="s">
        <v>11</v>
      </c>
      <c r="C8" s="2">
        <v>100</v>
      </c>
      <c r="D8" s="2">
        <v>0</v>
      </c>
      <c r="E8" s="2">
        <v>100</v>
      </c>
      <c r="F8" s="2">
        <v>60</v>
      </c>
      <c r="G8" s="2">
        <v>50</v>
      </c>
      <c r="H8" s="2">
        <v>50</v>
      </c>
      <c r="I8" s="2">
        <v>210</v>
      </c>
      <c r="J8" s="2">
        <v>0</v>
      </c>
      <c r="K8" s="2">
        <v>152</v>
      </c>
      <c r="L8" s="2">
        <v>61</v>
      </c>
      <c r="M8" s="2">
        <v>75</v>
      </c>
      <c r="N8" s="17">
        <f t="shared" si="0"/>
        <v>858</v>
      </c>
      <c r="O8" s="18">
        <f t="shared" si="1"/>
        <v>366.66666666666669</v>
      </c>
      <c r="P8" s="10">
        <v>400</v>
      </c>
    </row>
    <row r="9" spans="1:29" ht="12.75" customHeight="1" x14ac:dyDescent="0.4">
      <c r="B9" s="1" t="s">
        <v>12</v>
      </c>
      <c r="C9" s="3">
        <v>1000</v>
      </c>
      <c r="D9" s="3">
        <v>1000</v>
      </c>
      <c r="E9" s="3">
        <v>1000</v>
      </c>
      <c r="F9" s="3">
        <v>1000</v>
      </c>
      <c r="G9" s="3">
        <v>1000</v>
      </c>
      <c r="H9" s="3">
        <v>1000</v>
      </c>
      <c r="I9" s="3">
        <v>1000</v>
      </c>
      <c r="J9" s="3">
        <v>1000</v>
      </c>
      <c r="K9" s="7">
        <v>1000</v>
      </c>
      <c r="L9" s="7">
        <v>1000</v>
      </c>
      <c r="M9" s="7">
        <v>1000</v>
      </c>
      <c r="N9" s="19">
        <f t="shared" si="0"/>
        <v>11000</v>
      </c>
      <c r="O9" s="20">
        <f t="shared" si="1"/>
        <v>11000</v>
      </c>
      <c r="P9" s="11">
        <v>12000</v>
      </c>
    </row>
    <row r="10" spans="1:29" ht="12.75" customHeight="1" x14ac:dyDescent="0.4">
      <c r="A10" s="4"/>
      <c r="B10" s="34" t="s">
        <v>42</v>
      </c>
      <c r="C10" s="5">
        <v>31606</v>
      </c>
      <c r="D10" s="5">
        <v>24880</v>
      </c>
      <c r="E10" s="5">
        <v>23320</v>
      </c>
      <c r="F10" s="5">
        <v>45486</v>
      </c>
      <c r="G10" s="5">
        <v>19824</v>
      </c>
      <c r="H10" s="5">
        <v>20649</v>
      </c>
      <c r="I10" s="5">
        <v>32274</v>
      </c>
      <c r="J10" s="5">
        <v>16445</v>
      </c>
      <c r="K10" s="5">
        <f>SUM(K6:K9)</f>
        <v>20426</v>
      </c>
      <c r="L10" s="5">
        <f>SUM(L6:L9)</f>
        <v>27676</v>
      </c>
      <c r="M10" s="5">
        <f>SUM(M6:M9)</f>
        <v>16988</v>
      </c>
      <c r="N10" s="21">
        <f t="shared" si="0"/>
        <v>279574</v>
      </c>
      <c r="O10" s="22">
        <f t="shared" si="1"/>
        <v>277882</v>
      </c>
      <c r="P10" s="12">
        <f>SUM(P6:P9)</f>
        <v>303144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2.75" customHeight="1" x14ac:dyDescent="0.4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5"/>
      <c r="O11" s="18"/>
      <c r="P11" s="10"/>
    </row>
    <row r="12" spans="1:29" ht="12.75" customHeight="1" x14ac:dyDescent="0.4">
      <c r="A12" s="1" t="s">
        <v>23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5"/>
      <c r="O12" s="18"/>
      <c r="P12" s="10"/>
    </row>
    <row r="13" spans="1:29" ht="12.75" customHeight="1" x14ac:dyDescent="0.4">
      <c r="B13" s="1" t="s">
        <v>14</v>
      </c>
      <c r="C13" s="2">
        <v>16088</v>
      </c>
      <c r="D13" s="2">
        <v>16610</v>
      </c>
      <c r="E13" s="2">
        <v>13448</v>
      </c>
      <c r="F13" s="2">
        <v>20234</v>
      </c>
      <c r="G13" s="2">
        <v>13419</v>
      </c>
      <c r="H13" s="2">
        <v>7609</v>
      </c>
      <c r="I13" s="2">
        <v>9404</v>
      </c>
      <c r="J13" s="2">
        <v>4882</v>
      </c>
      <c r="K13" s="2">
        <f>4150+2683+695+405+1776</f>
        <v>9709</v>
      </c>
      <c r="L13" s="2">
        <f>4150+2683+5022+1117+405+1776</f>
        <v>15153</v>
      </c>
      <c r="M13" s="2">
        <f>4150+2683+1674+2347+73+405+1776</f>
        <v>13108</v>
      </c>
      <c r="N13" s="17">
        <f t="shared" ref="N13:N19" si="2">SUM(C13:M13)</f>
        <v>139664</v>
      </c>
      <c r="O13" s="18">
        <f t="shared" ref="O13:O19" si="3">P13/12*11</f>
        <v>159665.91666666669</v>
      </c>
      <c r="P13" s="10">
        <f>24500+16500+41400+20500+1000+1600+7175+400+21316+24040+13750+2000</f>
        <v>174181</v>
      </c>
    </row>
    <row r="14" spans="1:29" ht="12.75" customHeight="1" x14ac:dyDescent="0.4">
      <c r="B14" s="1" t="s">
        <v>15</v>
      </c>
      <c r="C14" s="2">
        <v>8718</v>
      </c>
      <c r="D14" s="2">
        <v>4867</v>
      </c>
      <c r="E14" s="2">
        <v>7099</v>
      </c>
      <c r="F14" s="2">
        <v>10889</v>
      </c>
      <c r="G14" s="2">
        <v>5386</v>
      </c>
      <c r="H14" s="2">
        <v>8421</v>
      </c>
      <c r="I14" s="2">
        <v>3386</v>
      </c>
      <c r="J14" s="2">
        <v>3729</v>
      </c>
      <c r="K14" s="2">
        <f>160+179+262+508+2157-487</f>
        <v>2779</v>
      </c>
      <c r="L14" s="2">
        <f>199+34+262+330+680+6015</f>
        <v>7520</v>
      </c>
      <c r="M14" s="2">
        <f>438+308+952+377+100+20+3074</f>
        <v>5269</v>
      </c>
      <c r="N14" s="17">
        <f t="shared" si="2"/>
        <v>68063</v>
      </c>
      <c r="O14" s="18">
        <f t="shared" si="3"/>
        <v>61053.666666666664</v>
      </c>
      <c r="P14" s="10">
        <f>2800+1500+4000+3300+2500+52504</f>
        <v>66604</v>
      </c>
    </row>
    <row r="15" spans="1:29" ht="12.75" customHeight="1" x14ac:dyDescent="0.4">
      <c r="B15" s="1" t="s">
        <v>16</v>
      </c>
      <c r="C15" s="2">
        <v>4858</v>
      </c>
      <c r="D15" s="2">
        <v>4097</v>
      </c>
      <c r="E15" s="2">
        <v>3745</v>
      </c>
      <c r="F15" s="2">
        <v>3991</v>
      </c>
      <c r="G15" s="2">
        <v>4554</v>
      </c>
      <c r="H15" s="2">
        <v>3767</v>
      </c>
      <c r="I15" s="2">
        <v>5248</v>
      </c>
      <c r="J15" s="2">
        <v>3517</v>
      </c>
      <c r="K15" s="2">
        <v>3946</v>
      </c>
      <c r="L15" s="2">
        <v>3516</v>
      </c>
      <c r="M15" s="2">
        <v>4014</v>
      </c>
      <c r="N15" s="17">
        <f t="shared" si="2"/>
        <v>45253</v>
      </c>
      <c r="O15" s="18">
        <f t="shared" si="3"/>
        <v>45100</v>
      </c>
      <c r="P15" s="10">
        <v>49200</v>
      </c>
    </row>
    <row r="16" spans="1:29" ht="12.75" customHeight="1" x14ac:dyDescent="0.4">
      <c r="B16" s="1" t="s">
        <v>17</v>
      </c>
      <c r="C16" s="2">
        <v>2820</v>
      </c>
      <c r="D16" s="2">
        <v>3182</v>
      </c>
      <c r="E16" s="2">
        <v>4202</v>
      </c>
      <c r="F16" s="2">
        <v>4084</v>
      </c>
      <c r="G16" s="2">
        <v>3344</v>
      </c>
      <c r="H16" s="2">
        <v>2188</v>
      </c>
      <c r="I16" s="2">
        <v>0</v>
      </c>
      <c r="J16" s="2">
        <v>10</v>
      </c>
      <c r="K16" s="2">
        <v>0</v>
      </c>
      <c r="L16" s="2">
        <v>125</v>
      </c>
      <c r="M16" s="2">
        <v>-40</v>
      </c>
      <c r="N16" s="17">
        <f t="shared" si="2"/>
        <v>19915</v>
      </c>
      <c r="O16" s="18">
        <f t="shared" si="3"/>
        <v>38118.666666666672</v>
      </c>
      <c r="P16" s="10">
        <v>41584</v>
      </c>
    </row>
    <row r="17" spans="1:29" ht="12.75" customHeight="1" x14ac:dyDescent="0.4">
      <c r="B17" s="1" t="s">
        <v>18</v>
      </c>
      <c r="C17" s="2">
        <v>1917</v>
      </c>
      <c r="D17" s="2">
        <v>1917</v>
      </c>
      <c r="E17" s="2">
        <v>1917</v>
      </c>
      <c r="F17" s="2">
        <v>1917</v>
      </c>
      <c r="G17" s="2">
        <v>1917</v>
      </c>
      <c r="H17" s="2">
        <v>1917</v>
      </c>
      <c r="I17" s="2">
        <v>1917</v>
      </c>
      <c r="J17" s="2">
        <v>1917</v>
      </c>
      <c r="K17" s="2">
        <v>1917</v>
      </c>
      <c r="L17" s="2">
        <v>1917</v>
      </c>
      <c r="M17" s="2">
        <v>1917</v>
      </c>
      <c r="N17" s="17">
        <f t="shared" si="2"/>
        <v>21087</v>
      </c>
      <c r="O17" s="18">
        <f t="shared" si="3"/>
        <v>21083.333333333336</v>
      </c>
      <c r="P17" s="10">
        <v>23000</v>
      </c>
    </row>
    <row r="18" spans="1:29" ht="12.75" customHeight="1" x14ac:dyDescent="0.4">
      <c r="B18" s="1" t="s">
        <v>19</v>
      </c>
      <c r="C18" s="3">
        <v>150</v>
      </c>
      <c r="D18" s="3">
        <v>0</v>
      </c>
      <c r="E18" s="3">
        <v>0</v>
      </c>
      <c r="F18" s="3">
        <v>83</v>
      </c>
      <c r="G18" s="3">
        <v>0</v>
      </c>
      <c r="H18" s="3">
        <v>228</v>
      </c>
      <c r="I18" s="3">
        <v>3059</v>
      </c>
      <c r="J18" s="3">
        <v>0</v>
      </c>
      <c r="K18" s="7">
        <v>0</v>
      </c>
      <c r="L18" s="7">
        <v>0</v>
      </c>
      <c r="M18" s="7"/>
      <c r="N18" s="19">
        <f t="shared" si="2"/>
        <v>3520</v>
      </c>
      <c r="O18" s="20">
        <f t="shared" si="3"/>
        <v>18333.333333333336</v>
      </c>
      <c r="P18" s="11">
        <v>20000</v>
      </c>
    </row>
    <row r="19" spans="1:29" ht="12.75" customHeight="1" x14ac:dyDescent="0.4">
      <c r="A19" s="4"/>
      <c r="B19" s="34" t="s">
        <v>43</v>
      </c>
      <c r="C19" s="5">
        <v>34551</v>
      </c>
      <c r="D19" s="5">
        <v>30673</v>
      </c>
      <c r="E19" s="5">
        <v>30411</v>
      </c>
      <c r="F19" s="5">
        <v>41198</v>
      </c>
      <c r="G19" s="5">
        <v>28620</v>
      </c>
      <c r="H19" s="5">
        <v>24130</v>
      </c>
      <c r="I19" s="5">
        <v>23014</v>
      </c>
      <c r="J19" s="5">
        <v>14055</v>
      </c>
      <c r="K19" s="5">
        <f>SUM(K13:K18)</f>
        <v>18351</v>
      </c>
      <c r="L19" s="5">
        <f>SUM(L13:L18)</f>
        <v>28231</v>
      </c>
      <c r="M19" s="5">
        <f>SUM(M13:M18)</f>
        <v>24268</v>
      </c>
      <c r="N19" s="21">
        <f t="shared" si="2"/>
        <v>297502</v>
      </c>
      <c r="O19" s="22">
        <f t="shared" si="3"/>
        <v>343354.91666666663</v>
      </c>
      <c r="P19" s="12">
        <f>SUM(P13:P18)</f>
        <v>374569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.75" customHeight="1" x14ac:dyDescent="0.4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5"/>
      <c r="O20" s="18"/>
      <c r="P20" s="10"/>
    </row>
    <row r="21" spans="1:29" ht="12.75" customHeight="1" x14ac:dyDescent="0.4">
      <c r="A21" s="4" t="s">
        <v>24</v>
      </c>
      <c r="B21" s="4"/>
      <c r="C21" s="5">
        <v>-2945</v>
      </c>
      <c r="D21" s="5">
        <v>-5793</v>
      </c>
      <c r="E21" s="5">
        <v>-7091</v>
      </c>
      <c r="F21" s="5">
        <v>4288</v>
      </c>
      <c r="G21" s="5">
        <v>-8796</v>
      </c>
      <c r="H21" s="5">
        <v>-3481</v>
      </c>
      <c r="I21" s="5">
        <v>9260</v>
      </c>
      <c r="J21" s="5">
        <v>2390</v>
      </c>
      <c r="K21" s="5">
        <f>K10-K19</f>
        <v>2075</v>
      </c>
      <c r="L21" s="5">
        <f>L10-L19</f>
        <v>-555</v>
      </c>
      <c r="M21" s="5">
        <f>M10-M19</f>
        <v>-7280</v>
      </c>
      <c r="N21" s="5">
        <f>N10-N19</f>
        <v>-17928</v>
      </c>
      <c r="O21" s="23">
        <f>O10-O19</f>
        <v>-65472.916666666628</v>
      </c>
      <c r="P21" s="1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 customHeight="1" x14ac:dyDescent="0.4">
      <c r="A22" s="8"/>
      <c r="O22" s="10"/>
      <c r="P22" s="10"/>
    </row>
    <row r="23" spans="1:29" ht="12.75" customHeight="1" x14ac:dyDescent="0.4">
      <c r="A23" s="8" t="s">
        <v>26</v>
      </c>
      <c r="C23" s="9">
        <v>569970</v>
      </c>
      <c r="D23" s="9">
        <v>556174</v>
      </c>
      <c r="E23" s="9">
        <v>549681</v>
      </c>
      <c r="F23" s="9">
        <v>554163</v>
      </c>
      <c r="G23" s="9">
        <v>532334</v>
      </c>
      <c r="H23" s="9">
        <v>548747</v>
      </c>
      <c r="I23" s="9">
        <v>571905</v>
      </c>
      <c r="J23" s="9">
        <v>572924</v>
      </c>
      <c r="K23" s="9">
        <v>532082</v>
      </c>
      <c r="L23" s="9">
        <v>518220</v>
      </c>
      <c r="M23" s="9">
        <v>531266</v>
      </c>
    </row>
    <row r="24" spans="1:29" ht="12.75" customHeight="1" x14ac:dyDescent="0.4"/>
    <row r="25" spans="1:29" ht="12.75" customHeight="1" x14ac:dyDescent="0.4"/>
    <row r="26" spans="1:29" ht="12.75" customHeight="1" x14ac:dyDescent="0.4"/>
    <row r="27" spans="1:29" ht="12.75" customHeight="1" x14ac:dyDescent="0.4"/>
    <row r="28" spans="1:29" ht="12.75" customHeight="1" x14ac:dyDescent="0.4"/>
    <row r="29" spans="1:29" ht="12.75" customHeight="1" x14ac:dyDescent="0.4"/>
    <row r="30" spans="1:29" ht="12.75" customHeight="1" x14ac:dyDescent="0.4"/>
    <row r="31" spans="1:29" ht="12.75" customHeight="1" x14ac:dyDescent="0.4"/>
    <row r="32" spans="1:29" ht="12.75" customHeight="1" x14ac:dyDescent="0.4"/>
    <row r="33" ht="12.75" customHeight="1" x14ac:dyDescent="0.4"/>
    <row r="34" ht="12.75" customHeight="1" x14ac:dyDescent="0.4"/>
    <row r="35" ht="12.75" customHeight="1" x14ac:dyDescent="0.4"/>
    <row r="36" ht="12.75" customHeight="1" x14ac:dyDescent="0.4"/>
    <row r="37" ht="12.75" customHeight="1" x14ac:dyDescent="0.4"/>
    <row r="38" ht="12.75" customHeight="1" x14ac:dyDescent="0.4"/>
    <row r="39" ht="12.75" customHeight="1" x14ac:dyDescent="0.4"/>
    <row r="40" ht="12.75" customHeight="1" x14ac:dyDescent="0.4"/>
    <row r="41" ht="12.75" customHeight="1" x14ac:dyDescent="0.4"/>
    <row r="42" ht="12.75" customHeight="1" x14ac:dyDescent="0.4"/>
    <row r="43" ht="12.75" customHeight="1" x14ac:dyDescent="0.4"/>
    <row r="44" ht="12.75" customHeight="1" x14ac:dyDescent="0.4"/>
    <row r="45" ht="12.75" customHeight="1" x14ac:dyDescent="0.4"/>
    <row r="46" ht="12.75" customHeight="1" x14ac:dyDescent="0.4"/>
    <row r="47" ht="12.75" customHeight="1" x14ac:dyDescent="0.4"/>
    <row r="48" ht="12.75" customHeight="1" x14ac:dyDescent="0.4"/>
    <row r="49" ht="12.75" customHeight="1" x14ac:dyDescent="0.4"/>
    <row r="50" ht="12.75" customHeight="1" x14ac:dyDescent="0.4"/>
    <row r="51" ht="12.75" customHeight="1" x14ac:dyDescent="0.4"/>
    <row r="52" ht="12.75" customHeight="1" x14ac:dyDescent="0.4"/>
    <row r="53" ht="12.75" customHeight="1" x14ac:dyDescent="0.4"/>
    <row r="54" ht="12.75" customHeight="1" x14ac:dyDescent="0.4"/>
    <row r="55" ht="12.75" customHeight="1" x14ac:dyDescent="0.4"/>
    <row r="56" ht="12.75" customHeight="1" x14ac:dyDescent="0.4"/>
    <row r="57" ht="12.75" customHeight="1" x14ac:dyDescent="0.4"/>
    <row r="58" ht="12.75" customHeight="1" x14ac:dyDescent="0.4"/>
    <row r="59" ht="12.75" customHeight="1" x14ac:dyDescent="0.4"/>
    <row r="60" ht="12.75" customHeight="1" x14ac:dyDescent="0.4"/>
    <row r="61" ht="12.75" customHeight="1" x14ac:dyDescent="0.4"/>
    <row r="62" ht="12.75" customHeight="1" x14ac:dyDescent="0.4"/>
    <row r="63" ht="12.75" customHeight="1" x14ac:dyDescent="0.4"/>
    <row r="64" ht="12.75" customHeight="1" x14ac:dyDescent="0.4"/>
    <row r="65" ht="12.75" customHeight="1" x14ac:dyDescent="0.4"/>
    <row r="66" ht="12.75" customHeight="1" x14ac:dyDescent="0.4"/>
    <row r="67" ht="12.75" customHeight="1" x14ac:dyDescent="0.4"/>
    <row r="68" ht="12.75" customHeight="1" x14ac:dyDescent="0.4"/>
    <row r="69" ht="12.75" customHeight="1" x14ac:dyDescent="0.4"/>
    <row r="70" ht="12.75" customHeight="1" x14ac:dyDescent="0.4"/>
    <row r="71" ht="12.75" customHeight="1" x14ac:dyDescent="0.4"/>
    <row r="72" ht="12.75" customHeight="1" x14ac:dyDescent="0.4"/>
    <row r="73" ht="12.75" customHeight="1" x14ac:dyDescent="0.4"/>
    <row r="74" ht="12.75" customHeight="1" x14ac:dyDescent="0.4"/>
    <row r="75" ht="12.75" customHeight="1" x14ac:dyDescent="0.4"/>
    <row r="76" ht="12.75" customHeight="1" x14ac:dyDescent="0.4"/>
    <row r="77" ht="12.75" customHeight="1" x14ac:dyDescent="0.4"/>
    <row r="78" ht="12.75" customHeight="1" x14ac:dyDescent="0.4"/>
    <row r="79" ht="12.75" customHeight="1" x14ac:dyDescent="0.4"/>
    <row r="80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  <row r="154" ht="12.75" customHeight="1" x14ac:dyDescent="0.4"/>
    <row r="155" ht="12.75" customHeight="1" x14ac:dyDescent="0.4"/>
    <row r="156" ht="12.75" customHeight="1" x14ac:dyDescent="0.4"/>
    <row r="157" ht="12.75" customHeight="1" x14ac:dyDescent="0.4"/>
    <row r="158" ht="12.75" customHeight="1" x14ac:dyDescent="0.4"/>
    <row r="159" ht="12.75" customHeight="1" x14ac:dyDescent="0.4"/>
    <row r="160" ht="12.75" customHeight="1" x14ac:dyDescent="0.4"/>
    <row r="161" ht="12.75" customHeight="1" x14ac:dyDescent="0.4"/>
    <row r="162" ht="12.75" customHeight="1" x14ac:dyDescent="0.4"/>
    <row r="163" ht="12.75" customHeight="1" x14ac:dyDescent="0.4"/>
    <row r="164" ht="12.75" customHeight="1" x14ac:dyDescent="0.4"/>
    <row r="165" ht="12.75" customHeight="1" x14ac:dyDescent="0.4"/>
    <row r="166" ht="12.75" customHeight="1" x14ac:dyDescent="0.4"/>
    <row r="167" ht="12.75" customHeight="1" x14ac:dyDescent="0.4"/>
    <row r="168" ht="12.75" customHeight="1" x14ac:dyDescent="0.4"/>
    <row r="169" ht="12.75" customHeight="1" x14ac:dyDescent="0.4"/>
    <row r="170" ht="12.75" customHeight="1" x14ac:dyDescent="0.4"/>
    <row r="171" ht="12.75" customHeight="1" x14ac:dyDescent="0.4"/>
    <row r="172" ht="12.75" customHeight="1" x14ac:dyDescent="0.4"/>
    <row r="173" ht="12.75" customHeight="1" x14ac:dyDescent="0.4"/>
    <row r="174" ht="12.75" customHeight="1" x14ac:dyDescent="0.4"/>
    <row r="175" ht="12.75" customHeight="1" x14ac:dyDescent="0.4"/>
    <row r="176" ht="12.75" customHeight="1" x14ac:dyDescent="0.4"/>
    <row r="177" ht="12.75" customHeight="1" x14ac:dyDescent="0.4"/>
    <row r="178" ht="12.75" customHeight="1" x14ac:dyDescent="0.4"/>
    <row r="179" ht="12.75" customHeight="1" x14ac:dyDescent="0.4"/>
    <row r="180" ht="12.75" customHeight="1" x14ac:dyDescent="0.4"/>
    <row r="181" ht="12.75" customHeight="1" x14ac:dyDescent="0.4"/>
    <row r="182" ht="12.75" customHeight="1" x14ac:dyDescent="0.4"/>
    <row r="183" ht="12.75" customHeight="1" x14ac:dyDescent="0.4"/>
    <row r="184" ht="12.75" customHeight="1" x14ac:dyDescent="0.4"/>
    <row r="185" ht="12.75" customHeight="1" x14ac:dyDescent="0.4"/>
    <row r="186" ht="12.75" customHeight="1" x14ac:dyDescent="0.4"/>
    <row r="187" ht="12.75" customHeight="1" x14ac:dyDescent="0.4"/>
    <row r="188" ht="12.75" customHeight="1" x14ac:dyDescent="0.4"/>
    <row r="189" ht="12.75" customHeight="1" x14ac:dyDescent="0.4"/>
    <row r="190" ht="12.75" customHeight="1" x14ac:dyDescent="0.4"/>
    <row r="191" ht="12.75" customHeight="1" x14ac:dyDescent="0.4"/>
    <row r="192" ht="12.75" customHeight="1" x14ac:dyDescent="0.4"/>
    <row r="193" ht="12.75" customHeight="1" x14ac:dyDescent="0.4"/>
    <row r="194" ht="12.75" customHeight="1" x14ac:dyDescent="0.4"/>
    <row r="195" ht="12.75" customHeight="1" x14ac:dyDescent="0.4"/>
    <row r="196" ht="12.75" customHeight="1" x14ac:dyDescent="0.4"/>
    <row r="197" ht="12.75" customHeight="1" x14ac:dyDescent="0.4"/>
    <row r="198" ht="12.75" customHeight="1" x14ac:dyDescent="0.4"/>
    <row r="199" ht="12.75" customHeight="1" x14ac:dyDescent="0.4"/>
    <row r="200" ht="12.75" customHeight="1" x14ac:dyDescent="0.4"/>
    <row r="201" ht="12.75" customHeight="1" x14ac:dyDescent="0.4"/>
    <row r="202" ht="12.75" customHeight="1" x14ac:dyDescent="0.4"/>
    <row r="203" ht="12.75" customHeight="1" x14ac:dyDescent="0.4"/>
    <row r="204" ht="12.75" customHeight="1" x14ac:dyDescent="0.4"/>
    <row r="205" ht="12.75" customHeight="1" x14ac:dyDescent="0.4"/>
    <row r="206" ht="12.75" customHeight="1" x14ac:dyDescent="0.4"/>
    <row r="207" ht="12.75" customHeight="1" x14ac:dyDescent="0.4"/>
    <row r="208" ht="12.75" customHeight="1" x14ac:dyDescent="0.4"/>
    <row r="209" ht="12.75" customHeight="1" x14ac:dyDescent="0.4"/>
    <row r="210" ht="12.75" customHeight="1" x14ac:dyDescent="0.4"/>
    <row r="211" ht="12.75" customHeight="1" x14ac:dyDescent="0.4"/>
    <row r="212" ht="12.75" customHeight="1" x14ac:dyDescent="0.4"/>
    <row r="213" ht="12.75" customHeight="1" x14ac:dyDescent="0.4"/>
    <row r="214" ht="12.75" customHeight="1" x14ac:dyDescent="0.4"/>
    <row r="215" ht="12.75" customHeight="1" x14ac:dyDescent="0.4"/>
    <row r="216" ht="12.75" customHeight="1" x14ac:dyDescent="0.4"/>
    <row r="217" ht="12.75" customHeight="1" x14ac:dyDescent="0.4"/>
    <row r="218" ht="12.75" customHeight="1" x14ac:dyDescent="0.4"/>
    <row r="219" ht="12.75" customHeight="1" x14ac:dyDescent="0.4"/>
    <row r="220" ht="12.75" customHeight="1" x14ac:dyDescent="0.4"/>
    <row r="221" ht="12.75" customHeight="1" x14ac:dyDescent="0.4"/>
    <row r="222" ht="12.75" customHeight="1" x14ac:dyDescent="0.4"/>
    <row r="223" ht="12.75" customHeight="1" x14ac:dyDescent="0.4"/>
    <row r="224" ht="12.75" customHeight="1" x14ac:dyDescent="0.4"/>
    <row r="225" ht="12.75" customHeight="1" x14ac:dyDescent="0.4"/>
    <row r="226" ht="12.75" customHeight="1" x14ac:dyDescent="0.4"/>
    <row r="227" ht="12.75" customHeight="1" x14ac:dyDescent="0.4"/>
    <row r="228" ht="12.75" customHeight="1" x14ac:dyDescent="0.4"/>
    <row r="229" ht="12.75" customHeight="1" x14ac:dyDescent="0.4"/>
    <row r="230" ht="12.75" customHeight="1" x14ac:dyDescent="0.4"/>
    <row r="231" ht="12.75" customHeight="1" x14ac:dyDescent="0.4"/>
    <row r="232" ht="12.75" customHeight="1" x14ac:dyDescent="0.4"/>
    <row r="233" ht="12.75" customHeight="1" x14ac:dyDescent="0.4"/>
    <row r="234" ht="12.75" customHeight="1" x14ac:dyDescent="0.4"/>
    <row r="235" ht="12.75" customHeight="1" x14ac:dyDescent="0.4"/>
    <row r="236" ht="12.75" customHeight="1" x14ac:dyDescent="0.4"/>
    <row r="237" ht="12.75" customHeight="1" x14ac:dyDescent="0.4"/>
    <row r="238" ht="12.75" customHeight="1" x14ac:dyDescent="0.4"/>
    <row r="239" ht="12.75" customHeight="1" x14ac:dyDescent="0.4"/>
    <row r="240" ht="12.75" customHeight="1" x14ac:dyDescent="0.4"/>
    <row r="241" ht="12.75" customHeight="1" x14ac:dyDescent="0.4"/>
    <row r="242" ht="12.75" customHeight="1" x14ac:dyDescent="0.4"/>
    <row r="243" ht="12.75" customHeight="1" x14ac:dyDescent="0.4"/>
    <row r="244" ht="12.75" customHeight="1" x14ac:dyDescent="0.4"/>
    <row r="245" ht="12.75" customHeight="1" x14ac:dyDescent="0.4"/>
    <row r="246" ht="12.75" customHeight="1" x14ac:dyDescent="0.4"/>
    <row r="247" ht="12.75" customHeight="1" x14ac:dyDescent="0.4"/>
    <row r="248" ht="12.75" customHeight="1" x14ac:dyDescent="0.4"/>
    <row r="249" ht="12.75" customHeight="1" x14ac:dyDescent="0.4"/>
    <row r="250" ht="12.75" customHeight="1" x14ac:dyDescent="0.4"/>
    <row r="251" ht="12.75" customHeight="1" x14ac:dyDescent="0.4"/>
    <row r="252" ht="12.75" customHeight="1" x14ac:dyDescent="0.4"/>
    <row r="253" ht="12.75" customHeight="1" x14ac:dyDescent="0.4"/>
    <row r="254" ht="12.75" customHeight="1" x14ac:dyDescent="0.4"/>
    <row r="255" ht="12.75" customHeight="1" x14ac:dyDescent="0.4"/>
    <row r="256" ht="12.75" customHeight="1" x14ac:dyDescent="0.4"/>
    <row r="257" ht="12.75" customHeight="1" x14ac:dyDescent="0.4"/>
    <row r="258" ht="12.75" customHeight="1" x14ac:dyDescent="0.4"/>
    <row r="259" ht="12.75" customHeight="1" x14ac:dyDescent="0.4"/>
    <row r="260" ht="12.75" customHeight="1" x14ac:dyDescent="0.4"/>
    <row r="261" ht="12.75" customHeight="1" x14ac:dyDescent="0.4"/>
    <row r="262" ht="12.75" customHeight="1" x14ac:dyDescent="0.4"/>
    <row r="263" ht="12.75" customHeight="1" x14ac:dyDescent="0.4"/>
    <row r="264" ht="12.75" customHeight="1" x14ac:dyDescent="0.4"/>
    <row r="265" ht="12.75" customHeight="1" x14ac:dyDescent="0.4"/>
    <row r="266" ht="12.75" customHeight="1" x14ac:dyDescent="0.4"/>
    <row r="267" ht="12.75" customHeight="1" x14ac:dyDescent="0.4"/>
    <row r="268" ht="12.75" customHeight="1" x14ac:dyDescent="0.4"/>
    <row r="269" ht="12.75" customHeight="1" x14ac:dyDescent="0.4"/>
    <row r="270" ht="12.75" customHeight="1" x14ac:dyDescent="0.4"/>
    <row r="271" ht="12.75" customHeight="1" x14ac:dyDescent="0.4"/>
    <row r="272" ht="12.75" customHeight="1" x14ac:dyDescent="0.4"/>
    <row r="273" ht="12.75" customHeight="1" x14ac:dyDescent="0.4"/>
    <row r="274" ht="12.75" customHeight="1" x14ac:dyDescent="0.4"/>
    <row r="275" ht="12.75" customHeight="1" x14ac:dyDescent="0.4"/>
    <row r="276" ht="12.75" customHeight="1" x14ac:dyDescent="0.4"/>
    <row r="277" ht="12.75" customHeight="1" x14ac:dyDescent="0.4"/>
    <row r="278" ht="12.75" customHeight="1" x14ac:dyDescent="0.4"/>
    <row r="279" ht="12.75" customHeight="1" x14ac:dyDescent="0.4"/>
    <row r="280" ht="12.75" customHeight="1" x14ac:dyDescent="0.4"/>
    <row r="281" ht="12.75" customHeight="1" x14ac:dyDescent="0.4"/>
    <row r="282" ht="12.75" customHeight="1" x14ac:dyDescent="0.4"/>
    <row r="283" ht="12.75" customHeight="1" x14ac:dyDescent="0.4"/>
    <row r="284" ht="12.75" customHeight="1" x14ac:dyDescent="0.4"/>
    <row r="285" ht="12.75" customHeight="1" x14ac:dyDescent="0.4"/>
    <row r="286" ht="12.75" customHeight="1" x14ac:dyDescent="0.4"/>
    <row r="287" ht="12.75" customHeight="1" x14ac:dyDescent="0.4"/>
    <row r="288" ht="12.75" customHeight="1" x14ac:dyDescent="0.4"/>
    <row r="289" ht="12.75" customHeight="1" x14ac:dyDescent="0.4"/>
    <row r="290" ht="12.75" customHeight="1" x14ac:dyDescent="0.4"/>
    <row r="291" ht="12.75" customHeight="1" x14ac:dyDescent="0.4"/>
    <row r="292" ht="12.75" customHeight="1" x14ac:dyDescent="0.4"/>
    <row r="293" ht="12.75" customHeight="1" x14ac:dyDescent="0.4"/>
    <row r="294" ht="12.75" customHeight="1" x14ac:dyDescent="0.4"/>
    <row r="295" ht="12.75" customHeight="1" x14ac:dyDescent="0.4"/>
    <row r="296" ht="12.75" customHeight="1" x14ac:dyDescent="0.4"/>
    <row r="297" ht="12.75" customHeight="1" x14ac:dyDescent="0.4"/>
    <row r="298" ht="12.75" customHeight="1" x14ac:dyDescent="0.4"/>
    <row r="299" ht="12.75" customHeight="1" x14ac:dyDescent="0.4"/>
    <row r="300" ht="12.75" customHeight="1" x14ac:dyDescent="0.4"/>
    <row r="301" ht="12.75" customHeight="1" x14ac:dyDescent="0.4"/>
    <row r="302" ht="12.75" customHeight="1" x14ac:dyDescent="0.4"/>
    <row r="303" ht="12.75" customHeight="1" x14ac:dyDescent="0.4"/>
    <row r="304" ht="12.75" customHeight="1" x14ac:dyDescent="0.4"/>
    <row r="305" ht="12.75" customHeight="1" x14ac:dyDescent="0.4"/>
    <row r="306" ht="12.75" customHeight="1" x14ac:dyDescent="0.4"/>
    <row r="307" ht="12.75" customHeight="1" x14ac:dyDescent="0.4"/>
    <row r="308" ht="12.75" customHeight="1" x14ac:dyDescent="0.4"/>
    <row r="309" ht="12.75" customHeight="1" x14ac:dyDescent="0.4"/>
    <row r="310" ht="12.75" customHeight="1" x14ac:dyDescent="0.4"/>
    <row r="311" ht="12.75" customHeight="1" x14ac:dyDescent="0.4"/>
    <row r="312" ht="12.75" customHeight="1" x14ac:dyDescent="0.4"/>
    <row r="313" ht="12.75" customHeight="1" x14ac:dyDescent="0.4"/>
    <row r="314" ht="12.75" customHeight="1" x14ac:dyDescent="0.4"/>
    <row r="315" ht="12.75" customHeight="1" x14ac:dyDescent="0.4"/>
    <row r="316" ht="12.75" customHeight="1" x14ac:dyDescent="0.4"/>
    <row r="317" ht="12.75" customHeight="1" x14ac:dyDescent="0.4"/>
    <row r="318" ht="12.75" customHeight="1" x14ac:dyDescent="0.4"/>
    <row r="319" ht="12.75" customHeight="1" x14ac:dyDescent="0.4"/>
    <row r="320" ht="12.75" customHeight="1" x14ac:dyDescent="0.4"/>
    <row r="321" ht="12.75" customHeight="1" x14ac:dyDescent="0.4"/>
    <row r="322" ht="12.75" customHeight="1" x14ac:dyDescent="0.4"/>
    <row r="323" ht="12.75" customHeight="1" x14ac:dyDescent="0.4"/>
    <row r="324" ht="12.75" customHeight="1" x14ac:dyDescent="0.4"/>
    <row r="325" ht="12.75" customHeight="1" x14ac:dyDescent="0.4"/>
    <row r="326" ht="12.75" customHeight="1" x14ac:dyDescent="0.4"/>
    <row r="327" ht="12.75" customHeight="1" x14ac:dyDescent="0.4"/>
    <row r="328" ht="12.75" customHeight="1" x14ac:dyDescent="0.4"/>
    <row r="329" ht="12.75" customHeight="1" x14ac:dyDescent="0.4"/>
    <row r="330" ht="12.75" customHeight="1" x14ac:dyDescent="0.4"/>
    <row r="331" ht="12.75" customHeight="1" x14ac:dyDescent="0.4"/>
    <row r="332" ht="12.75" customHeight="1" x14ac:dyDescent="0.4"/>
    <row r="333" ht="12.75" customHeight="1" x14ac:dyDescent="0.4"/>
    <row r="334" ht="12.75" customHeight="1" x14ac:dyDescent="0.4"/>
    <row r="335" ht="12.75" customHeight="1" x14ac:dyDescent="0.4"/>
    <row r="336" ht="12.75" customHeight="1" x14ac:dyDescent="0.4"/>
    <row r="337" ht="12.75" customHeight="1" x14ac:dyDescent="0.4"/>
    <row r="338" ht="12.75" customHeight="1" x14ac:dyDescent="0.4"/>
    <row r="339" ht="12.75" customHeight="1" x14ac:dyDescent="0.4"/>
    <row r="340" ht="12.75" customHeight="1" x14ac:dyDescent="0.4"/>
    <row r="341" ht="12.75" customHeight="1" x14ac:dyDescent="0.4"/>
    <row r="342" ht="12.75" customHeight="1" x14ac:dyDescent="0.4"/>
    <row r="343" ht="12.75" customHeight="1" x14ac:dyDescent="0.4"/>
    <row r="344" ht="12.75" customHeight="1" x14ac:dyDescent="0.4"/>
    <row r="345" ht="12.75" customHeight="1" x14ac:dyDescent="0.4"/>
    <row r="346" ht="12.75" customHeight="1" x14ac:dyDescent="0.4"/>
    <row r="347" ht="12.75" customHeight="1" x14ac:dyDescent="0.4"/>
    <row r="348" ht="12.75" customHeight="1" x14ac:dyDescent="0.4"/>
    <row r="349" ht="12.75" customHeight="1" x14ac:dyDescent="0.4"/>
    <row r="350" ht="12.75" customHeight="1" x14ac:dyDescent="0.4"/>
    <row r="351" ht="12.75" customHeight="1" x14ac:dyDescent="0.4"/>
    <row r="352" ht="12.75" customHeight="1" x14ac:dyDescent="0.4"/>
    <row r="353" ht="12.75" customHeight="1" x14ac:dyDescent="0.4"/>
    <row r="354" ht="12.75" customHeight="1" x14ac:dyDescent="0.4"/>
    <row r="355" ht="12.75" customHeight="1" x14ac:dyDescent="0.4"/>
    <row r="356" ht="12.75" customHeight="1" x14ac:dyDescent="0.4"/>
    <row r="357" ht="12.75" customHeight="1" x14ac:dyDescent="0.4"/>
    <row r="358" ht="12.75" customHeight="1" x14ac:dyDescent="0.4"/>
    <row r="359" ht="12.75" customHeight="1" x14ac:dyDescent="0.4"/>
    <row r="360" ht="12.75" customHeight="1" x14ac:dyDescent="0.4"/>
    <row r="361" ht="12.75" customHeight="1" x14ac:dyDescent="0.4"/>
    <row r="362" ht="12.75" customHeight="1" x14ac:dyDescent="0.4"/>
    <row r="363" ht="12.75" customHeight="1" x14ac:dyDescent="0.4"/>
    <row r="364" ht="12.75" customHeight="1" x14ac:dyDescent="0.4"/>
    <row r="365" ht="12.75" customHeight="1" x14ac:dyDescent="0.4"/>
    <row r="366" ht="12.75" customHeight="1" x14ac:dyDescent="0.4"/>
    <row r="367" ht="12.75" customHeight="1" x14ac:dyDescent="0.4"/>
    <row r="368" ht="12.75" customHeight="1" x14ac:dyDescent="0.4"/>
    <row r="369" ht="12.75" customHeight="1" x14ac:dyDescent="0.4"/>
    <row r="370" ht="12.75" customHeight="1" x14ac:dyDescent="0.4"/>
    <row r="371" ht="12.75" customHeight="1" x14ac:dyDescent="0.4"/>
    <row r="372" ht="12.75" customHeight="1" x14ac:dyDescent="0.4"/>
    <row r="373" ht="12.75" customHeight="1" x14ac:dyDescent="0.4"/>
    <row r="374" ht="12.75" customHeight="1" x14ac:dyDescent="0.4"/>
    <row r="375" ht="12.75" customHeight="1" x14ac:dyDescent="0.4"/>
    <row r="376" ht="12.75" customHeight="1" x14ac:dyDescent="0.4"/>
    <row r="377" ht="12.75" customHeight="1" x14ac:dyDescent="0.4"/>
    <row r="378" ht="12.75" customHeight="1" x14ac:dyDescent="0.4"/>
    <row r="379" ht="12.75" customHeight="1" x14ac:dyDescent="0.4"/>
    <row r="380" ht="12.75" customHeight="1" x14ac:dyDescent="0.4"/>
    <row r="381" ht="12.75" customHeight="1" x14ac:dyDescent="0.4"/>
    <row r="382" ht="12.75" customHeight="1" x14ac:dyDescent="0.4"/>
    <row r="383" ht="12.75" customHeight="1" x14ac:dyDescent="0.4"/>
    <row r="384" ht="12.75" customHeight="1" x14ac:dyDescent="0.4"/>
    <row r="385" ht="12.75" customHeight="1" x14ac:dyDescent="0.4"/>
    <row r="386" ht="12.75" customHeight="1" x14ac:dyDescent="0.4"/>
    <row r="387" ht="12.75" customHeight="1" x14ac:dyDescent="0.4"/>
    <row r="388" ht="12.75" customHeight="1" x14ac:dyDescent="0.4"/>
    <row r="389" ht="12.75" customHeight="1" x14ac:dyDescent="0.4"/>
    <row r="390" ht="12.75" customHeight="1" x14ac:dyDescent="0.4"/>
    <row r="391" ht="12.75" customHeight="1" x14ac:dyDescent="0.4"/>
    <row r="392" ht="12.75" customHeight="1" x14ac:dyDescent="0.4"/>
    <row r="393" ht="12.75" customHeight="1" x14ac:dyDescent="0.4"/>
    <row r="394" ht="12.75" customHeight="1" x14ac:dyDescent="0.4"/>
    <row r="395" ht="12.75" customHeight="1" x14ac:dyDescent="0.4"/>
    <row r="396" ht="12.75" customHeight="1" x14ac:dyDescent="0.4"/>
    <row r="397" ht="12.75" customHeight="1" x14ac:dyDescent="0.4"/>
    <row r="398" ht="12.75" customHeight="1" x14ac:dyDescent="0.4"/>
    <row r="399" ht="12.75" customHeight="1" x14ac:dyDescent="0.4"/>
    <row r="400" ht="12.75" customHeight="1" x14ac:dyDescent="0.4"/>
    <row r="401" ht="12.75" customHeight="1" x14ac:dyDescent="0.4"/>
    <row r="402" ht="12.75" customHeight="1" x14ac:dyDescent="0.4"/>
    <row r="403" ht="12.75" customHeight="1" x14ac:dyDescent="0.4"/>
    <row r="404" ht="12.75" customHeight="1" x14ac:dyDescent="0.4"/>
    <row r="405" ht="12.75" customHeight="1" x14ac:dyDescent="0.4"/>
    <row r="406" ht="12.75" customHeight="1" x14ac:dyDescent="0.4"/>
    <row r="407" ht="12.75" customHeight="1" x14ac:dyDescent="0.4"/>
    <row r="408" ht="12.75" customHeight="1" x14ac:dyDescent="0.4"/>
    <row r="409" ht="12.75" customHeight="1" x14ac:dyDescent="0.4"/>
    <row r="410" ht="12.75" customHeight="1" x14ac:dyDescent="0.4"/>
    <row r="411" ht="12.75" customHeight="1" x14ac:dyDescent="0.4"/>
    <row r="412" ht="12.75" customHeight="1" x14ac:dyDescent="0.4"/>
    <row r="413" ht="12.75" customHeight="1" x14ac:dyDescent="0.4"/>
    <row r="414" ht="12.75" customHeight="1" x14ac:dyDescent="0.4"/>
    <row r="415" ht="12.75" customHeight="1" x14ac:dyDescent="0.4"/>
    <row r="416" ht="12.75" customHeight="1" x14ac:dyDescent="0.4"/>
    <row r="417" ht="12.75" customHeight="1" x14ac:dyDescent="0.4"/>
    <row r="418" ht="12.75" customHeight="1" x14ac:dyDescent="0.4"/>
    <row r="419" ht="12.75" customHeight="1" x14ac:dyDescent="0.4"/>
    <row r="420" ht="12.75" customHeight="1" x14ac:dyDescent="0.4"/>
    <row r="421" ht="12.75" customHeight="1" x14ac:dyDescent="0.4"/>
    <row r="422" ht="12.75" customHeight="1" x14ac:dyDescent="0.4"/>
    <row r="423" ht="12.75" customHeight="1" x14ac:dyDescent="0.4"/>
    <row r="424" ht="12.75" customHeight="1" x14ac:dyDescent="0.4"/>
    <row r="425" ht="12.75" customHeight="1" x14ac:dyDescent="0.4"/>
    <row r="426" ht="12.75" customHeight="1" x14ac:dyDescent="0.4"/>
    <row r="427" ht="12.75" customHeight="1" x14ac:dyDescent="0.4"/>
    <row r="428" ht="12.75" customHeight="1" x14ac:dyDescent="0.4"/>
    <row r="429" ht="12.75" customHeight="1" x14ac:dyDescent="0.4"/>
    <row r="430" ht="12.75" customHeight="1" x14ac:dyDescent="0.4"/>
    <row r="431" ht="12.75" customHeight="1" x14ac:dyDescent="0.4"/>
    <row r="432" ht="12.75" customHeight="1" x14ac:dyDescent="0.4"/>
    <row r="433" ht="12.75" customHeight="1" x14ac:dyDescent="0.4"/>
    <row r="434" ht="12.75" customHeight="1" x14ac:dyDescent="0.4"/>
    <row r="435" ht="12.75" customHeight="1" x14ac:dyDescent="0.4"/>
    <row r="436" ht="12.75" customHeight="1" x14ac:dyDescent="0.4"/>
    <row r="437" ht="12.75" customHeight="1" x14ac:dyDescent="0.4"/>
    <row r="438" ht="12.75" customHeight="1" x14ac:dyDescent="0.4"/>
    <row r="439" ht="12.75" customHeight="1" x14ac:dyDescent="0.4"/>
    <row r="440" ht="12.75" customHeight="1" x14ac:dyDescent="0.4"/>
    <row r="441" ht="12.75" customHeight="1" x14ac:dyDescent="0.4"/>
    <row r="442" ht="12.75" customHeight="1" x14ac:dyDescent="0.4"/>
    <row r="443" ht="12.75" customHeight="1" x14ac:dyDescent="0.4"/>
    <row r="444" ht="12.75" customHeight="1" x14ac:dyDescent="0.4"/>
    <row r="445" ht="12.75" customHeight="1" x14ac:dyDescent="0.4"/>
    <row r="446" ht="12.75" customHeight="1" x14ac:dyDescent="0.4"/>
    <row r="447" ht="12.75" customHeight="1" x14ac:dyDescent="0.4"/>
    <row r="448" ht="12.75" customHeight="1" x14ac:dyDescent="0.4"/>
    <row r="449" ht="12.75" customHeight="1" x14ac:dyDescent="0.4"/>
    <row r="450" ht="12.75" customHeight="1" x14ac:dyDescent="0.4"/>
    <row r="451" ht="12.75" customHeight="1" x14ac:dyDescent="0.4"/>
    <row r="452" ht="12.75" customHeight="1" x14ac:dyDescent="0.4"/>
    <row r="453" ht="12.75" customHeight="1" x14ac:dyDescent="0.4"/>
    <row r="454" ht="12.75" customHeight="1" x14ac:dyDescent="0.4"/>
    <row r="455" ht="12.75" customHeight="1" x14ac:dyDescent="0.4"/>
    <row r="456" ht="12.75" customHeight="1" x14ac:dyDescent="0.4"/>
    <row r="457" ht="12.75" customHeight="1" x14ac:dyDescent="0.4"/>
    <row r="458" ht="12.75" customHeight="1" x14ac:dyDescent="0.4"/>
    <row r="459" ht="12.75" customHeight="1" x14ac:dyDescent="0.4"/>
    <row r="460" ht="12.75" customHeight="1" x14ac:dyDescent="0.4"/>
    <row r="461" ht="12.75" customHeight="1" x14ac:dyDescent="0.4"/>
    <row r="462" ht="12.75" customHeight="1" x14ac:dyDescent="0.4"/>
    <row r="463" ht="12.75" customHeight="1" x14ac:dyDescent="0.4"/>
    <row r="464" ht="12.75" customHeight="1" x14ac:dyDescent="0.4"/>
    <row r="465" ht="12.75" customHeight="1" x14ac:dyDescent="0.4"/>
    <row r="466" ht="12.75" customHeight="1" x14ac:dyDescent="0.4"/>
    <row r="467" ht="12.75" customHeight="1" x14ac:dyDescent="0.4"/>
    <row r="468" ht="12.75" customHeight="1" x14ac:dyDescent="0.4"/>
    <row r="469" ht="12.75" customHeight="1" x14ac:dyDescent="0.4"/>
    <row r="470" ht="12.75" customHeight="1" x14ac:dyDescent="0.4"/>
    <row r="471" ht="12.75" customHeight="1" x14ac:dyDescent="0.4"/>
    <row r="472" ht="12.75" customHeight="1" x14ac:dyDescent="0.4"/>
    <row r="473" ht="12.75" customHeight="1" x14ac:dyDescent="0.4"/>
    <row r="474" ht="12.75" customHeight="1" x14ac:dyDescent="0.4"/>
    <row r="475" ht="12.75" customHeight="1" x14ac:dyDescent="0.4"/>
    <row r="476" ht="12.75" customHeight="1" x14ac:dyDescent="0.4"/>
    <row r="477" ht="12.75" customHeight="1" x14ac:dyDescent="0.4"/>
    <row r="478" ht="12.75" customHeight="1" x14ac:dyDescent="0.4"/>
    <row r="479" ht="12.75" customHeight="1" x14ac:dyDescent="0.4"/>
    <row r="480" ht="12.75" customHeight="1" x14ac:dyDescent="0.4"/>
    <row r="481" ht="12.75" customHeight="1" x14ac:dyDescent="0.4"/>
    <row r="482" ht="12.75" customHeight="1" x14ac:dyDescent="0.4"/>
    <row r="483" ht="12.75" customHeight="1" x14ac:dyDescent="0.4"/>
    <row r="484" ht="12.75" customHeight="1" x14ac:dyDescent="0.4"/>
    <row r="485" ht="12.75" customHeight="1" x14ac:dyDescent="0.4"/>
    <row r="486" ht="12.75" customHeight="1" x14ac:dyDescent="0.4"/>
    <row r="487" ht="12.75" customHeight="1" x14ac:dyDescent="0.4"/>
    <row r="488" ht="12.75" customHeight="1" x14ac:dyDescent="0.4"/>
    <row r="489" ht="12.75" customHeight="1" x14ac:dyDescent="0.4"/>
    <row r="490" ht="12.75" customHeight="1" x14ac:dyDescent="0.4"/>
    <row r="491" ht="12.75" customHeight="1" x14ac:dyDescent="0.4"/>
    <row r="492" ht="12.75" customHeight="1" x14ac:dyDescent="0.4"/>
    <row r="493" ht="12.75" customHeight="1" x14ac:dyDescent="0.4"/>
    <row r="494" ht="12.75" customHeight="1" x14ac:dyDescent="0.4"/>
    <row r="495" ht="12.75" customHeight="1" x14ac:dyDescent="0.4"/>
    <row r="496" ht="12.75" customHeight="1" x14ac:dyDescent="0.4"/>
    <row r="497" ht="12.75" customHeight="1" x14ac:dyDescent="0.4"/>
    <row r="498" ht="12.75" customHeight="1" x14ac:dyDescent="0.4"/>
    <row r="499" ht="12.75" customHeight="1" x14ac:dyDescent="0.4"/>
    <row r="500" ht="12.75" customHeight="1" x14ac:dyDescent="0.4"/>
    <row r="501" ht="12.75" customHeight="1" x14ac:dyDescent="0.4"/>
    <row r="502" ht="12.75" customHeight="1" x14ac:dyDescent="0.4"/>
    <row r="503" ht="12.75" customHeight="1" x14ac:dyDescent="0.4"/>
    <row r="504" ht="12.75" customHeight="1" x14ac:dyDescent="0.4"/>
    <row r="505" ht="12.75" customHeight="1" x14ac:dyDescent="0.4"/>
    <row r="506" ht="12.75" customHeight="1" x14ac:dyDescent="0.4"/>
    <row r="507" ht="12.75" customHeight="1" x14ac:dyDescent="0.4"/>
    <row r="508" ht="12.75" customHeight="1" x14ac:dyDescent="0.4"/>
    <row r="509" ht="12.75" customHeight="1" x14ac:dyDescent="0.4"/>
    <row r="510" ht="12.75" customHeight="1" x14ac:dyDescent="0.4"/>
    <row r="511" ht="12.75" customHeight="1" x14ac:dyDescent="0.4"/>
    <row r="512" ht="12.75" customHeight="1" x14ac:dyDescent="0.4"/>
    <row r="513" ht="12.75" customHeight="1" x14ac:dyDescent="0.4"/>
    <row r="514" ht="12.75" customHeight="1" x14ac:dyDescent="0.4"/>
    <row r="515" ht="12.75" customHeight="1" x14ac:dyDescent="0.4"/>
    <row r="516" ht="12.75" customHeight="1" x14ac:dyDescent="0.4"/>
    <row r="517" ht="12.75" customHeight="1" x14ac:dyDescent="0.4"/>
    <row r="518" ht="12.75" customHeight="1" x14ac:dyDescent="0.4"/>
    <row r="519" ht="12.75" customHeight="1" x14ac:dyDescent="0.4"/>
    <row r="520" ht="12.75" customHeight="1" x14ac:dyDescent="0.4"/>
    <row r="521" ht="12.75" customHeight="1" x14ac:dyDescent="0.4"/>
    <row r="522" ht="12.75" customHeight="1" x14ac:dyDescent="0.4"/>
    <row r="523" ht="12.75" customHeight="1" x14ac:dyDescent="0.4"/>
    <row r="524" ht="12.75" customHeight="1" x14ac:dyDescent="0.4"/>
    <row r="525" ht="12.75" customHeight="1" x14ac:dyDescent="0.4"/>
    <row r="526" ht="12.75" customHeight="1" x14ac:dyDescent="0.4"/>
    <row r="527" ht="12.75" customHeight="1" x14ac:dyDescent="0.4"/>
    <row r="528" ht="12.75" customHeight="1" x14ac:dyDescent="0.4"/>
    <row r="529" ht="12.75" customHeight="1" x14ac:dyDescent="0.4"/>
    <row r="530" ht="12.75" customHeight="1" x14ac:dyDescent="0.4"/>
    <row r="531" ht="12.75" customHeight="1" x14ac:dyDescent="0.4"/>
    <row r="532" ht="12.75" customHeight="1" x14ac:dyDescent="0.4"/>
    <row r="533" ht="12.75" customHeight="1" x14ac:dyDescent="0.4"/>
    <row r="534" ht="12.75" customHeight="1" x14ac:dyDescent="0.4"/>
    <row r="535" ht="12.75" customHeight="1" x14ac:dyDescent="0.4"/>
    <row r="536" ht="12.75" customHeight="1" x14ac:dyDescent="0.4"/>
    <row r="537" ht="12.75" customHeight="1" x14ac:dyDescent="0.4"/>
    <row r="538" ht="12.75" customHeight="1" x14ac:dyDescent="0.4"/>
    <row r="539" ht="12.75" customHeight="1" x14ac:dyDescent="0.4"/>
    <row r="540" ht="12.75" customHeight="1" x14ac:dyDescent="0.4"/>
    <row r="541" ht="12.75" customHeight="1" x14ac:dyDescent="0.4"/>
    <row r="542" ht="12.75" customHeight="1" x14ac:dyDescent="0.4"/>
    <row r="543" ht="12.75" customHeight="1" x14ac:dyDescent="0.4"/>
    <row r="544" ht="12.75" customHeight="1" x14ac:dyDescent="0.4"/>
    <row r="545" ht="12.75" customHeight="1" x14ac:dyDescent="0.4"/>
    <row r="546" ht="12.75" customHeight="1" x14ac:dyDescent="0.4"/>
    <row r="547" ht="12.75" customHeight="1" x14ac:dyDescent="0.4"/>
    <row r="548" ht="12.75" customHeight="1" x14ac:dyDescent="0.4"/>
    <row r="549" ht="12.75" customHeight="1" x14ac:dyDescent="0.4"/>
    <row r="550" ht="12.75" customHeight="1" x14ac:dyDescent="0.4"/>
    <row r="551" ht="12.75" customHeight="1" x14ac:dyDescent="0.4"/>
    <row r="552" ht="12.75" customHeight="1" x14ac:dyDescent="0.4"/>
    <row r="553" ht="12.75" customHeight="1" x14ac:dyDescent="0.4"/>
    <row r="554" ht="12.75" customHeight="1" x14ac:dyDescent="0.4"/>
    <row r="555" ht="12.75" customHeight="1" x14ac:dyDescent="0.4"/>
    <row r="556" ht="12.75" customHeight="1" x14ac:dyDescent="0.4"/>
    <row r="557" ht="12.75" customHeight="1" x14ac:dyDescent="0.4"/>
    <row r="558" ht="12.75" customHeight="1" x14ac:dyDescent="0.4"/>
    <row r="559" ht="12.75" customHeight="1" x14ac:dyDescent="0.4"/>
    <row r="560" ht="12.75" customHeight="1" x14ac:dyDescent="0.4"/>
    <row r="561" ht="12.75" customHeight="1" x14ac:dyDescent="0.4"/>
    <row r="562" ht="12.75" customHeight="1" x14ac:dyDescent="0.4"/>
    <row r="563" ht="12.75" customHeight="1" x14ac:dyDescent="0.4"/>
    <row r="564" ht="12.75" customHeight="1" x14ac:dyDescent="0.4"/>
    <row r="565" ht="12.75" customHeight="1" x14ac:dyDescent="0.4"/>
    <row r="566" ht="12.75" customHeight="1" x14ac:dyDescent="0.4"/>
    <row r="567" ht="12.75" customHeight="1" x14ac:dyDescent="0.4"/>
    <row r="568" ht="12.75" customHeight="1" x14ac:dyDescent="0.4"/>
    <row r="569" ht="12.75" customHeight="1" x14ac:dyDescent="0.4"/>
    <row r="570" ht="12.75" customHeight="1" x14ac:dyDescent="0.4"/>
    <row r="571" ht="12.75" customHeight="1" x14ac:dyDescent="0.4"/>
    <row r="572" ht="12.75" customHeight="1" x14ac:dyDescent="0.4"/>
    <row r="573" ht="12.75" customHeight="1" x14ac:dyDescent="0.4"/>
    <row r="574" ht="12.75" customHeight="1" x14ac:dyDescent="0.4"/>
    <row r="575" ht="12.75" customHeight="1" x14ac:dyDescent="0.4"/>
    <row r="576" ht="12.75" customHeight="1" x14ac:dyDescent="0.4"/>
    <row r="577" ht="12.75" customHeight="1" x14ac:dyDescent="0.4"/>
    <row r="578" ht="12.75" customHeight="1" x14ac:dyDescent="0.4"/>
    <row r="579" ht="12.75" customHeight="1" x14ac:dyDescent="0.4"/>
    <row r="580" ht="12.75" customHeight="1" x14ac:dyDescent="0.4"/>
    <row r="581" ht="12.75" customHeight="1" x14ac:dyDescent="0.4"/>
    <row r="582" ht="12.75" customHeight="1" x14ac:dyDescent="0.4"/>
    <row r="583" ht="12.75" customHeight="1" x14ac:dyDescent="0.4"/>
    <row r="584" ht="12.75" customHeight="1" x14ac:dyDescent="0.4"/>
    <row r="585" ht="12.75" customHeight="1" x14ac:dyDescent="0.4"/>
    <row r="586" ht="12.75" customHeight="1" x14ac:dyDescent="0.4"/>
    <row r="587" ht="12.75" customHeight="1" x14ac:dyDescent="0.4"/>
    <row r="588" ht="12.75" customHeight="1" x14ac:dyDescent="0.4"/>
    <row r="589" ht="12.75" customHeight="1" x14ac:dyDescent="0.4"/>
    <row r="590" ht="12.75" customHeight="1" x14ac:dyDescent="0.4"/>
    <row r="591" ht="12.75" customHeight="1" x14ac:dyDescent="0.4"/>
    <row r="592" ht="12.75" customHeight="1" x14ac:dyDescent="0.4"/>
    <row r="593" ht="12.75" customHeight="1" x14ac:dyDescent="0.4"/>
    <row r="594" ht="12.75" customHeight="1" x14ac:dyDescent="0.4"/>
    <row r="595" ht="12.75" customHeight="1" x14ac:dyDescent="0.4"/>
    <row r="596" ht="12.75" customHeight="1" x14ac:dyDescent="0.4"/>
    <row r="597" ht="12.75" customHeight="1" x14ac:dyDescent="0.4"/>
    <row r="598" ht="12.75" customHeight="1" x14ac:dyDescent="0.4"/>
    <row r="599" ht="12.75" customHeight="1" x14ac:dyDescent="0.4"/>
    <row r="600" ht="12.75" customHeight="1" x14ac:dyDescent="0.4"/>
    <row r="601" ht="12.75" customHeight="1" x14ac:dyDescent="0.4"/>
    <row r="602" ht="12.75" customHeight="1" x14ac:dyDescent="0.4"/>
    <row r="603" ht="12.75" customHeight="1" x14ac:dyDescent="0.4"/>
    <row r="604" ht="12.75" customHeight="1" x14ac:dyDescent="0.4"/>
    <row r="605" ht="12.75" customHeight="1" x14ac:dyDescent="0.4"/>
    <row r="606" ht="12.75" customHeight="1" x14ac:dyDescent="0.4"/>
    <row r="607" ht="12.75" customHeight="1" x14ac:dyDescent="0.4"/>
    <row r="608" ht="12.75" customHeight="1" x14ac:dyDescent="0.4"/>
    <row r="609" ht="12.75" customHeight="1" x14ac:dyDescent="0.4"/>
    <row r="610" ht="12.75" customHeight="1" x14ac:dyDescent="0.4"/>
    <row r="611" ht="12.75" customHeight="1" x14ac:dyDescent="0.4"/>
    <row r="612" ht="12.75" customHeight="1" x14ac:dyDescent="0.4"/>
    <row r="613" ht="12.75" customHeight="1" x14ac:dyDescent="0.4"/>
    <row r="614" ht="12.75" customHeight="1" x14ac:dyDescent="0.4"/>
    <row r="615" ht="12.75" customHeight="1" x14ac:dyDescent="0.4"/>
    <row r="616" ht="12.75" customHeight="1" x14ac:dyDescent="0.4"/>
    <row r="617" ht="12.75" customHeight="1" x14ac:dyDescent="0.4"/>
    <row r="618" ht="12.75" customHeight="1" x14ac:dyDescent="0.4"/>
    <row r="619" ht="12.75" customHeight="1" x14ac:dyDescent="0.4"/>
    <row r="620" ht="12.75" customHeight="1" x14ac:dyDescent="0.4"/>
    <row r="621" ht="12.75" customHeight="1" x14ac:dyDescent="0.4"/>
    <row r="622" ht="12.75" customHeight="1" x14ac:dyDescent="0.4"/>
    <row r="623" ht="12.75" customHeight="1" x14ac:dyDescent="0.4"/>
    <row r="624" ht="12.75" customHeight="1" x14ac:dyDescent="0.4"/>
    <row r="625" ht="12.75" customHeight="1" x14ac:dyDescent="0.4"/>
    <row r="626" ht="12.75" customHeight="1" x14ac:dyDescent="0.4"/>
    <row r="627" ht="12.75" customHeight="1" x14ac:dyDescent="0.4"/>
    <row r="628" ht="12.75" customHeight="1" x14ac:dyDescent="0.4"/>
    <row r="629" ht="12.75" customHeight="1" x14ac:dyDescent="0.4"/>
    <row r="630" ht="12.75" customHeight="1" x14ac:dyDescent="0.4"/>
    <row r="631" ht="12.75" customHeight="1" x14ac:dyDescent="0.4"/>
    <row r="632" ht="12.75" customHeight="1" x14ac:dyDescent="0.4"/>
    <row r="633" ht="12.75" customHeight="1" x14ac:dyDescent="0.4"/>
    <row r="634" ht="12.75" customHeight="1" x14ac:dyDescent="0.4"/>
    <row r="635" ht="12.75" customHeight="1" x14ac:dyDescent="0.4"/>
    <row r="636" ht="12.75" customHeight="1" x14ac:dyDescent="0.4"/>
    <row r="637" ht="12.75" customHeight="1" x14ac:dyDescent="0.4"/>
    <row r="638" ht="12.75" customHeight="1" x14ac:dyDescent="0.4"/>
    <row r="639" ht="12.75" customHeight="1" x14ac:dyDescent="0.4"/>
    <row r="640" ht="12.75" customHeight="1" x14ac:dyDescent="0.4"/>
    <row r="641" ht="12.75" customHeight="1" x14ac:dyDescent="0.4"/>
    <row r="642" ht="12.75" customHeight="1" x14ac:dyDescent="0.4"/>
    <row r="643" ht="12.75" customHeight="1" x14ac:dyDescent="0.4"/>
    <row r="644" ht="12.75" customHeight="1" x14ac:dyDescent="0.4"/>
    <row r="645" ht="12.75" customHeight="1" x14ac:dyDescent="0.4"/>
    <row r="646" ht="12.75" customHeight="1" x14ac:dyDescent="0.4"/>
    <row r="647" ht="12.75" customHeight="1" x14ac:dyDescent="0.4"/>
    <row r="648" ht="12.75" customHeight="1" x14ac:dyDescent="0.4"/>
    <row r="649" ht="12.75" customHeight="1" x14ac:dyDescent="0.4"/>
    <row r="650" ht="12.75" customHeight="1" x14ac:dyDescent="0.4"/>
    <row r="651" ht="12.75" customHeight="1" x14ac:dyDescent="0.4"/>
    <row r="652" ht="12.75" customHeight="1" x14ac:dyDescent="0.4"/>
    <row r="653" ht="12.75" customHeight="1" x14ac:dyDescent="0.4"/>
    <row r="654" ht="12.75" customHeight="1" x14ac:dyDescent="0.4"/>
    <row r="655" ht="12.75" customHeight="1" x14ac:dyDescent="0.4"/>
    <row r="656" ht="12.75" customHeight="1" x14ac:dyDescent="0.4"/>
    <row r="657" ht="12.75" customHeight="1" x14ac:dyDescent="0.4"/>
    <row r="658" ht="12.75" customHeight="1" x14ac:dyDescent="0.4"/>
    <row r="659" ht="12.75" customHeight="1" x14ac:dyDescent="0.4"/>
    <row r="660" ht="12.75" customHeight="1" x14ac:dyDescent="0.4"/>
    <row r="661" ht="12.75" customHeight="1" x14ac:dyDescent="0.4"/>
    <row r="662" ht="12.75" customHeight="1" x14ac:dyDescent="0.4"/>
    <row r="663" ht="12.75" customHeight="1" x14ac:dyDescent="0.4"/>
    <row r="664" ht="12.75" customHeight="1" x14ac:dyDescent="0.4"/>
    <row r="665" ht="12.75" customHeight="1" x14ac:dyDescent="0.4"/>
    <row r="666" ht="12.75" customHeight="1" x14ac:dyDescent="0.4"/>
    <row r="667" ht="12.75" customHeight="1" x14ac:dyDescent="0.4"/>
    <row r="668" ht="12.75" customHeight="1" x14ac:dyDescent="0.4"/>
    <row r="669" ht="12.75" customHeight="1" x14ac:dyDescent="0.4"/>
    <row r="670" ht="12.75" customHeight="1" x14ac:dyDescent="0.4"/>
    <row r="671" ht="12.75" customHeight="1" x14ac:dyDescent="0.4"/>
    <row r="672" ht="12.75" customHeight="1" x14ac:dyDescent="0.4"/>
    <row r="673" ht="12.75" customHeight="1" x14ac:dyDescent="0.4"/>
    <row r="674" ht="12.75" customHeight="1" x14ac:dyDescent="0.4"/>
    <row r="675" ht="12.75" customHeight="1" x14ac:dyDescent="0.4"/>
    <row r="676" ht="12.75" customHeight="1" x14ac:dyDescent="0.4"/>
    <row r="677" ht="12.75" customHeight="1" x14ac:dyDescent="0.4"/>
    <row r="678" ht="12.75" customHeight="1" x14ac:dyDescent="0.4"/>
    <row r="679" ht="12.75" customHeight="1" x14ac:dyDescent="0.4"/>
    <row r="680" ht="12.75" customHeight="1" x14ac:dyDescent="0.4"/>
    <row r="681" ht="12.75" customHeight="1" x14ac:dyDescent="0.4"/>
    <row r="682" ht="12.75" customHeight="1" x14ac:dyDescent="0.4"/>
    <row r="683" ht="12.75" customHeight="1" x14ac:dyDescent="0.4"/>
    <row r="684" ht="12.75" customHeight="1" x14ac:dyDescent="0.4"/>
    <row r="685" ht="12.75" customHeight="1" x14ac:dyDescent="0.4"/>
    <row r="686" ht="12.75" customHeight="1" x14ac:dyDescent="0.4"/>
    <row r="687" ht="12.75" customHeight="1" x14ac:dyDescent="0.4"/>
    <row r="688" ht="12.75" customHeight="1" x14ac:dyDescent="0.4"/>
    <row r="689" ht="12.75" customHeight="1" x14ac:dyDescent="0.4"/>
    <row r="690" ht="12.75" customHeight="1" x14ac:dyDescent="0.4"/>
    <row r="691" ht="12.75" customHeight="1" x14ac:dyDescent="0.4"/>
    <row r="692" ht="12.75" customHeight="1" x14ac:dyDescent="0.4"/>
    <row r="693" ht="12.75" customHeight="1" x14ac:dyDescent="0.4"/>
    <row r="694" ht="12.75" customHeight="1" x14ac:dyDescent="0.4"/>
    <row r="695" ht="12.75" customHeight="1" x14ac:dyDescent="0.4"/>
    <row r="696" ht="12.75" customHeight="1" x14ac:dyDescent="0.4"/>
    <row r="697" ht="12.75" customHeight="1" x14ac:dyDescent="0.4"/>
    <row r="698" ht="12.75" customHeight="1" x14ac:dyDescent="0.4"/>
    <row r="699" ht="12.75" customHeight="1" x14ac:dyDescent="0.4"/>
    <row r="700" ht="12.75" customHeight="1" x14ac:dyDescent="0.4"/>
    <row r="701" ht="12.75" customHeight="1" x14ac:dyDescent="0.4"/>
    <row r="702" ht="12.75" customHeight="1" x14ac:dyDescent="0.4"/>
    <row r="703" ht="12.75" customHeight="1" x14ac:dyDescent="0.4"/>
    <row r="704" ht="12.75" customHeight="1" x14ac:dyDescent="0.4"/>
    <row r="705" ht="12.75" customHeight="1" x14ac:dyDescent="0.4"/>
    <row r="706" ht="12.75" customHeight="1" x14ac:dyDescent="0.4"/>
    <row r="707" ht="12.75" customHeight="1" x14ac:dyDescent="0.4"/>
    <row r="708" ht="12.75" customHeight="1" x14ac:dyDescent="0.4"/>
    <row r="709" ht="12.75" customHeight="1" x14ac:dyDescent="0.4"/>
    <row r="710" ht="12.75" customHeight="1" x14ac:dyDescent="0.4"/>
    <row r="711" ht="12.75" customHeight="1" x14ac:dyDescent="0.4"/>
    <row r="712" ht="12.75" customHeight="1" x14ac:dyDescent="0.4"/>
    <row r="713" ht="12.75" customHeight="1" x14ac:dyDescent="0.4"/>
    <row r="714" ht="12.75" customHeight="1" x14ac:dyDescent="0.4"/>
    <row r="715" ht="12.75" customHeight="1" x14ac:dyDescent="0.4"/>
    <row r="716" ht="12.75" customHeight="1" x14ac:dyDescent="0.4"/>
    <row r="717" ht="12.75" customHeight="1" x14ac:dyDescent="0.4"/>
    <row r="718" ht="12.75" customHeight="1" x14ac:dyDescent="0.4"/>
    <row r="719" ht="12.75" customHeight="1" x14ac:dyDescent="0.4"/>
    <row r="720" ht="12.75" customHeight="1" x14ac:dyDescent="0.4"/>
    <row r="721" ht="12.75" customHeight="1" x14ac:dyDescent="0.4"/>
    <row r="722" ht="12.75" customHeight="1" x14ac:dyDescent="0.4"/>
    <row r="723" ht="12.75" customHeight="1" x14ac:dyDescent="0.4"/>
    <row r="724" ht="12.75" customHeight="1" x14ac:dyDescent="0.4"/>
    <row r="725" ht="12.75" customHeight="1" x14ac:dyDescent="0.4"/>
    <row r="726" ht="12.75" customHeight="1" x14ac:dyDescent="0.4"/>
    <row r="727" ht="12.75" customHeight="1" x14ac:dyDescent="0.4"/>
    <row r="728" ht="12.75" customHeight="1" x14ac:dyDescent="0.4"/>
    <row r="729" ht="12.75" customHeight="1" x14ac:dyDescent="0.4"/>
    <row r="730" ht="12.75" customHeight="1" x14ac:dyDescent="0.4"/>
    <row r="731" ht="12.75" customHeight="1" x14ac:dyDescent="0.4"/>
    <row r="732" ht="12.75" customHeight="1" x14ac:dyDescent="0.4"/>
    <row r="733" ht="12.75" customHeight="1" x14ac:dyDescent="0.4"/>
    <row r="734" ht="12.75" customHeight="1" x14ac:dyDescent="0.4"/>
    <row r="735" ht="12.75" customHeight="1" x14ac:dyDescent="0.4"/>
    <row r="736" ht="12.75" customHeight="1" x14ac:dyDescent="0.4"/>
    <row r="737" ht="12.75" customHeight="1" x14ac:dyDescent="0.4"/>
    <row r="738" ht="12.75" customHeight="1" x14ac:dyDescent="0.4"/>
    <row r="739" ht="12.75" customHeight="1" x14ac:dyDescent="0.4"/>
    <row r="740" ht="12.75" customHeight="1" x14ac:dyDescent="0.4"/>
    <row r="741" ht="12.75" customHeight="1" x14ac:dyDescent="0.4"/>
    <row r="742" ht="12.75" customHeight="1" x14ac:dyDescent="0.4"/>
    <row r="743" ht="12.75" customHeight="1" x14ac:dyDescent="0.4"/>
    <row r="744" ht="12.75" customHeight="1" x14ac:dyDescent="0.4"/>
    <row r="745" ht="12.75" customHeight="1" x14ac:dyDescent="0.4"/>
    <row r="746" ht="12.75" customHeight="1" x14ac:dyDescent="0.4"/>
    <row r="747" ht="12.75" customHeight="1" x14ac:dyDescent="0.4"/>
    <row r="748" ht="12.75" customHeight="1" x14ac:dyDescent="0.4"/>
    <row r="749" ht="12.75" customHeight="1" x14ac:dyDescent="0.4"/>
    <row r="750" ht="12.75" customHeight="1" x14ac:dyDescent="0.4"/>
    <row r="751" ht="12.75" customHeight="1" x14ac:dyDescent="0.4"/>
    <row r="752" ht="12.75" customHeight="1" x14ac:dyDescent="0.4"/>
    <row r="753" ht="12.75" customHeight="1" x14ac:dyDescent="0.4"/>
    <row r="754" ht="12.75" customHeight="1" x14ac:dyDescent="0.4"/>
    <row r="755" ht="12.75" customHeight="1" x14ac:dyDescent="0.4"/>
    <row r="756" ht="12.75" customHeight="1" x14ac:dyDescent="0.4"/>
    <row r="757" ht="12.75" customHeight="1" x14ac:dyDescent="0.4"/>
    <row r="758" ht="12.75" customHeight="1" x14ac:dyDescent="0.4"/>
    <row r="759" ht="12.75" customHeight="1" x14ac:dyDescent="0.4"/>
    <row r="760" ht="12.75" customHeight="1" x14ac:dyDescent="0.4"/>
    <row r="761" ht="12.75" customHeight="1" x14ac:dyDescent="0.4"/>
    <row r="762" ht="12.75" customHeight="1" x14ac:dyDescent="0.4"/>
    <row r="763" ht="12.75" customHeight="1" x14ac:dyDescent="0.4"/>
    <row r="764" ht="12.75" customHeight="1" x14ac:dyDescent="0.4"/>
    <row r="765" ht="12.75" customHeight="1" x14ac:dyDescent="0.4"/>
    <row r="766" ht="12.75" customHeight="1" x14ac:dyDescent="0.4"/>
    <row r="767" ht="12.75" customHeight="1" x14ac:dyDescent="0.4"/>
    <row r="768" ht="12.75" customHeight="1" x14ac:dyDescent="0.4"/>
    <row r="769" ht="12.75" customHeight="1" x14ac:dyDescent="0.4"/>
    <row r="770" ht="12.75" customHeight="1" x14ac:dyDescent="0.4"/>
    <row r="771" ht="12.75" customHeight="1" x14ac:dyDescent="0.4"/>
    <row r="772" ht="12.75" customHeight="1" x14ac:dyDescent="0.4"/>
    <row r="773" ht="12.75" customHeight="1" x14ac:dyDescent="0.4"/>
    <row r="774" ht="12.75" customHeight="1" x14ac:dyDescent="0.4"/>
    <row r="775" ht="12.75" customHeight="1" x14ac:dyDescent="0.4"/>
    <row r="776" ht="12.75" customHeight="1" x14ac:dyDescent="0.4"/>
    <row r="777" ht="12.75" customHeight="1" x14ac:dyDescent="0.4"/>
    <row r="778" ht="12.75" customHeight="1" x14ac:dyDescent="0.4"/>
    <row r="779" ht="12.75" customHeight="1" x14ac:dyDescent="0.4"/>
    <row r="780" ht="12.75" customHeight="1" x14ac:dyDescent="0.4"/>
    <row r="781" ht="12.75" customHeight="1" x14ac:dyDescent="0.4"/>
    <row r="782" ht="12.75" customHeight="1" x14ac:dyDescent="0.4"/>
    <row r="783" ht="12.75" customHeight="1" x14ac:dyDescent="0.4"/>
    <row r="784" ht="12.75" customHeight="1" x14ac:dyDescent="0.4"/>
    <row r="785" ht="12.75" customHeight="1" x14ac:dyDescent="0.4"/>
    <row r="786" ht="12.75" customHeight="1" x14ac:dyDescent="0.4"/>
    <row r="787" ht="12.75" customHeight="1" x14ac:dyDescent="0.4"/>
    <row r="788" ht="12.75" customHeight="1" x14ac:dyDescent="0.4"/>
    <row r="789" ht="12.75" customHeight="1" x14ac:dyDescent="0.4"/>
    <row r="790" ht="12.75" customHeight="1" x14ac:dyDescent="0.4"/>
    <row r="791" ht="12.75" customHeight="1" x14ac:dyDescent="0.4"/>
    <row r="792" ht="12.75" customHeight="1" x14ac:dyDescent="0.4"/>
    <row r="793" ht="12.75" customHeight="1" x14ac:dyDescent="0.4"/>
    <row r="794" ht="12.75" customHeight="1" x14ac:dyDescent="0.4"/>
    <row r="795" ht="12.75" customHeight="1" x14ac:dyDescent="0.4"/>
    <row r="796" ht="12.75" customHeight="1" x14ac:dyDescent="0.4"/>
    <row r="797" ht="12.75" customHeight="1" x14ac:dyDescent="0.4"/>
    <row r="798" ht="12.75" customHeight="1" x14ac:dyDescent="0.4"/>
    <row r="799" ht="12.75" customHeight="1" x14ac:dyDescent="0.4"/>
    <row r="800" ht="12.75" customHeight="1" x14ac:dyDescent="0.4"/>
    <row r="801" ht="12.75" customHeight="1" x14ac:dyDescent="0.4"/>
    <row r="802" ht="12.75" customHeight="1" x14ac:dyDescent="0.4"/>
    <row r="803" ht="12.75" customHeight="1" x14ac:dyDescent="0.4"/>
    <row r="804" ht="12.75" customHeight="1" x14ac:dyDescent="0.4"/>
    <row r="805" ht="12.75" customHeight="1" x14ac:dyDescent="0.4"/>
    <row r="806" ht="12.75" customHeight="1" x14ac:dyDescent="0.4"/>
    <row r="807" ht="12.75" customHeight="1" x14ac:dyDescent="0.4"/>
    <row r="808" ht="12.75" customHeight="1" x14ac:dyDescent="0.4"/>
    <row r="809" ht="12.75" customHeight="1" x14ac:dyDescent="0.4"/>
    <row r="810" ht="12.75" customHeight="1" x14ac:dyDescent="0.4"/>
    <row r="811" ht="12.75" customHeight="1" x14ac:dyDescent="0.4"/>
    <row r="812" ht="12.75" customHeight="1" x14ac:dyDescent="0.4"/>
    <row r="813" ht="12.75" customHeight="1" x14ac:dyDescent="0.4"/>
    <row r="814" ht="12.75" customHeight="1" x14ac:dyDescent="0.4"/>
    <row r="815" ht="12.75" customHeight="1" x14ac:dyDescent="0.4"/>
    <row r="816" ht="12.75" customHeight="1" x14ac:dyDescent="0.4"/>
    <row r="817" ht="12.75" customHeight="1" x14ac:dyDescent="0.4"/>
    <row r="818" ht="12.75" customHeight="1" x14ac:dyDescent="0.4"/>
    <row r="819" ht="12.75" customHeight="1" x14ac:dyDescent="0.4"/>
    <row r="820" ht="12.75" customHeight="1" x14ac:dyDescent="0.4"/>
    <row r="821" ht="12.75" customHeight="1" x14ac:dyDescent="0.4"/>
    <row r="822" ht="12.75" customHeight="1" x14ac:dyDescent="0.4"/>
    <row r="823" ht="12.75" customHeight="1" x14ac:dyDescent="0.4"/>
    <row r="824" ht="12.75" customHeight="1" x14ac:dyDescent="0.4"/>
    <row r="825" ht="12.75" customHeight="1" x14ac:dyDescent="0.4"/>
    <row r="826" ht="12.75" customHeight="1" x14ac:dyDescent="0.4"/>
    <row r="827" ht="12.75" customHeight="1" x14ac:dyDescent="0.4"/>
    <row r="828" ht="12.75" customHeight="1" x14ac:dyDescent="0.4"/>
    <row r="829" ht="12.75" customHeight="1" x14ac:dyDescent="0.4"/>
    <row r="830" ht="12.75" customHeight="1" x14ac:dyDescent="0.4"/>
    <row r="831" ht="12.75" customHeight="1" x14ac:dyDescent="0.4"/>
    <row r="832" ht="12.75" customHeight="1" x14ac:dyDescent="0.4"/>
    <row r="833" ht="12.75" customHeight="1" x14ac:dyDescent="0.4"/>
    <row r="834" ht="12.75" customHeight="1" x14ac:dyDescent="0.4"/>
    <row r="835" ht="12.75" customHeight="1" x14ac:dyDescent="0.4"/>
    <row r="836" ht="12.75" customHeight="1" x14ac:dyDescent="0.4"/>
    <row r="837" ht="12.75" customHeight="1" x14ac:dyDescent="0.4"/>
    <row r="838" ht="12.75" customHeight="1" x14ac:dyDescent="0.4"/>
    <row r="839" ht="12.75" customHeight="1" x14ac:dyDescent="0.4"/>
    <row r="840" ht="12.75" customHeight="1" x14ac:dyDescent="0.4"/>
    <row r="841" ht="12.75" customHeight="1" x14ac:dyDescent="0.4"/>
    <row r="842" ht="12.75" customHeight="1" x14ac:dyDescent="0.4"/>
    <row r="843" ht="12.75" customHeight="1" x14ac:dyDescent="0.4"/>
    <row r="844" ht="12.75" customHeight="1" x14ac:dyDescent="0.4"/>
    <row r="845" ht="12.75" customHeight="1" x14ac:dyDescent="0.4"/>
    <row r="846" ht="12.75" customHeight="1" x14ac:dyDescent="0.4"/>
    <row r="847" ht="12.75" customHeight="1" x14ac:dyDescent="0.4"/>
    <row r="848" ht="12.75" customHeight="1" x14ac:dyDescent="0.4"/>
    <row r="849" ht="12.75" customHeight="1" x14ac:dyDescent="0.4"/>
    <row r="850" ht="12.75" customHeight="1" x14ac:dyDescent="0.4"/>
    <row r="851" ht="12.75" customHeight="1" x14ac:dyDescent="0.4"/>
    <row r="852" ht="12.75" customHeight="1" x14ac:dyDescent="0.4"/>
    <row r="853" ht="12.75" customHeight="1" x14ac:dyDescent="0.4"/>
    <row r="854" ht="12.75" customHeight="1" x14ac:dyDescent="0.4"/>
    <row r="855" ht="12.75" customHeight="1" x14ac:dyDescent="0.4"/>
    <row r="856" ht="12.75" customHeight="1" x14ac:dyDescent="0.4"/>
    <row r="857" ht="12.75" customHeight="1" x14ac:dyDescent="0.4"/>
    <row r="858" ht="12.75" customHeight="1" x14ac:dyDescent="0.4"/>
    <row r="859" ht="12.75" customHeight="1" x14ac:dyDescent="0.4"/>
    <row r="860" ht="12.75" customHeight="1" x14ac:dyDescent="0.4"/>
    <row r="861" ht="12.75" customHeight="1" x14ac:dyDescent="0.4"/>
    <row r="862" ht="12.75" customHeight="1" x14ac:dyDescent="0.4"/>
    <row r="863" ht="12.75" customHeight="1" x14ac:dyDescent="0.4"/>
    <row r="864" ht="12.75" customHeight="1" x14ac:dyDescent="0.4"/>
    <row r="865" ht="12.75" customHeight="1" x14ac:dyDescent="0.4"/>
    <row r="866" ht="12.75" customHeight="1" x14ac:dyDescent="0.4"/>
    <row r="867" ht="12.75" customHeight="1" x14ac:dyDescent="0.4"/>
    <row r="868" ht="12.75" customHeight="1" x14ac:dyDescent="0.4"/>
    <row r="869" ht="12.75" customHeight="1" x14ac:dyDescent="0.4"/>
    <row r="870" ht="12.75" customHeight="1" x14ac:dyDescent="0.4"/>
    <row r="871" ht="12.75" customHeight="1" x14ac:dyDescent="0.4"/>
    <row r="872" ht="12.75" customHeight="1" x14ac:dyDescent="0.4"/>
    <row r="873" ht="12.75" customHeight="1" x14ac:dyDescent="0.4"/>
    <row r="874" ht="12.75" customHeight="1" x14ac:dyDescent="0.4"/>
    <row r="875" ht="12.75" customHeight="1" x14ac:dyDescent="0.4"/>
    <row r="876" ht="12.75" customHeight="1" x14ac:dyDescent="0.4"/>
    <row r="877" ht="12.75" customHeight="1" x14ac:dyDescent="0.4"/>
    <row r="878" ht="12.75" customHeight="1" x14ac:dyDescent="0.4"/>
    <row r="879" ht="12.75" customHeight="1" x14ac:dyDescent="0.4"/>
    <row r="880" ht="12.75" customHeight="1" x14ac:dyDescent="0.4"/>
    <row r="881" ht="12.75" customHeight="1" x14ac:dyDescent="0.4"/>
    <row r="882" ht="12.75" customHeight="1" x14ac:dyDescent="0.4"/>
    <row r="883" ht="12.75" customHeight="1" x14ac:dyDescent="0.4"/>
    <row r="884" ht="12.75" customHeight="1" x14ac:dyDescent="0.4"/>
    <row r="885" ht="12.75" customHeight="1" x14ac:dyDescent="0.4"/>
    <row r="886" ht="12.75" customHeight="1" x14ac:dyDescent="0.4"/>
    <row r="887" ht="12.75" customHeight="1" x14ac:dyDescent="0.4"/>
    <row r="888" ht="12.75" customHeight="1" x14ac:dyDescent="0.4"/>
    <row r="889" ht="12.75" customHeight="1" x14ac:dyDescent="0.4"/>
    <row r="890" ht="12.75" customHeight="1" x14ac:dyDescent="0.4"/>
    <row r="891" ht="12.75" customHeight="1" x14ac:dyDescent="0.4"/>
    <row r="892" ht="12.75" customHeight="1" x14ac:dyDescent="0.4"/>
    <row r="893" ht="12.75" customHeight="1" x14ac:dyDescent="0.4"/>
    <row r="894" ht="12.75" customHeight="1" x14ac:dyDescent="0.4"/>
    <row r="895" ht="12.75" customHeight="1" x14ac:dyDescent="0.4"/>
    <row r="896" ht="12.75" customHeight="1" x14ac:dyDescent="0.4"/>
    <row r="897" ht="12.75" customHeight="1" x14ac:dyDescent="0.4"/>
    <row r="898" ht="12.75" customHeight="1" x14ac:dyDescent="0.4"/>
    <row r="899" ht="12.75" customHeight="1" x14ac:dyDescent="0.4"/>
    <row r="900" ht="12.75" customHeight="1" x14ac:dyDescent="0.4"/>
    <row r="901" ht="12.75" customHeight="1" x14ac:dyDescent="0.4"/>
    <row r="902" ht="12.75" customHeight="1" x14ac:dyDescent="0.4"/>
    <row r="903" ht="12.75" customHeight="1" x14ac:dyDescent="0.4"/>
    <row r="904" ht="12.75" customHeight="1" x14ac:dyDescent="0.4"/>
    <row r="905" ht="12.75" customHeight="1" x14ac:dyDescent="0.4"/>
    <row r="906" ht="12.75" customHeight="1" x14ac:dyDescent="0.4"/>
    <row r="907" ht="12.75" customHeight="1" x14ac:dyDescent="0.4"/>
    <row r="908" ht="12.75" customHeight="1" x14ac:dyDescent="0.4"/>
    <row r="909" ht="12.75" customHeight="1" x14ac:dyDescent="0.4"/>
    <row r="910" ht="12.75" customHeight="1" x14ac:dyDescent="0.4"/>
    <row r="911" ht="12.75" customHeight="1" x14ac:dyDescent="0.4"/>
    <row r="912" ht="12.75" customHeight="1" x14ac:dyDescent="0.4"/>
    <row r="913" ht="12.75" customHeight="1" x14ac:dyDescent="0.4"/>
    <row r="914" ht="12.75" customHeight="1" x14ac:dyDescent="0.4"/>
    <row r="915" ht="12.75" customHeight="1" x14ac:dyDescent="0.4"/>
    <row r="916" ht="12.75" customHeight="1" x14ac:dyDescent="0.4"/>
    <row r="917" ht="12.75" customHeight="1" x14ac:dyDescent="0.4"/>
    <row r="918" ht="12.75" customHeight="1" x14ac:dyDescent="0.4"/>
    <row r="919" ht="12.75" customHeight="1" x14ac:dyDescent="0.4"/>
    <row r="920" ht="12.75" customHeight="1" x14ac:dyDescent="0.4"/>
    <row r="921" ht="12.75" customHeight="1" x14ac:dyDescent="0.4"/>
    <row r="922" ht="12.75" customHeight="1" x14ac:dyDescent="0.4"/>
    <row r="923" ht="12.75" customHeight="1" x14ac:dyDescent="0.4"/>
    <row r="924" ht="12.75" customHeight="1" x14ac:dyDescent="0.4"/>
    <row r="925" ht="12.75" customHeight="1" x14ac:dyDescent="0.4"/>
    <row r="926" ht="12.75" customHeight="1" x14ac:dyDescent="0.4"/>
    <row r="927" ht="12.75" customHeight="1" x14ac:dyDescent="0.4"/>
    <row r="928" ht="12.75" customHeight="1" x14ac:dyDescent="0.4"/>
    <row r="929" ht="12.75" customHeight="1" x14ac:dyDescent="0.4"/>
    <row r="930" ht="12.75" customHeight="1" x14ac:dyDescent="0.4"/>
    <row r="931" ht="12.75" customHeight="1" x14ac:dyDescent="0.4"/>
    <row r="932" ht="12.75" customHeight="1" x14ac:dyDescent="0.4"/>
    <row r="933" ht="12.75" customHeight="1" x14ac:dyDescent="0.4"/>
    <row r="934" ht="12.75" customHeight="1" x14ac:dyDescent="0.4"/>
    <row r="935" ht="12.75" customHeight="1" x14ac:dyDescent="0.4"/>
    <row r="936" ht="12.75" customHeight="1" x14ac:dyDescent="0.4"/>
    <row r="937" ht="12.75" customHeight="1" x14ac:dyDescent="0.4"/>
    <row r="938" ht="12.75" customHeight="1" x14ac:dyDescent="0.4"/>
    <row r="939" ht="12.75" customHeight="1" x14ac:dyDescent="0.4"/>
    <row r="940" ht="12.75" customHeight="1" x14ac:dyDescent="0.4"/>
    <row r="941" ht="12.75" customHeight="1" x14ac:dyDescent="0.4"/>
    <row r="942" ht="12.75" customHeight="1" x14ac:dyDescent="0.4"/>
    <row r="943" ht="12.75" customHeight="1" x14ac:dyDescent="0.4"/>
    <row r="944" ht="12.75" customHeight="1" x14ac:dyDescent="0.4"/>
    <row r="945" ht="12.75" customHeight="1" x14ac:dyDescent="0.4"/>
    <row r="946" ht="12.75" customHeight="1" x14ac:dyDescent="0.4"/>
    <row r="947" ht="12.75" customHeight="1" x14ac:dyDescent="0.4"/>
    <row r="948" ht="12.75" customHeight="1" x14ac:dyDescent="0.4"/>
    <row r="949" ht="12.75" customHeight="1" x14ac:dyDescent="0.4"/>
    <row r="950" ht="12.75" customHeight="1" x14ac:dyDescent="0.4"/>
    <row r="951" ht="12.75" customHeight="1" x14ac:dyDescent="0.4"/>
    <row r="952" ht="12.75" customHeight="1" x14ac:dyDescent="0.4"/>
    <row r="953" ht="12.75" customHeight="1" x14ac:dyDescent="0.4"/>
    <row r="954" ht="12.75" customHeight="1" x14ac:dyDescent="0.4"/>
    <row r="955" ht="12.75" customHeight="1" x14ac:dyDescent="0.4"/>
    <row r="956" ht="12.75" customHeight="1" x14ac:dyDescent="0.4"/>
    <row r="957" ht="12.75" customHeight="1" x14ac:dyDescent="0.4"/>
    <row r="958" ht="12.75" customHeight="1" x14ac:dyDescent="0.4"/>
    <row r="959" ht="12.75" customHeight="1" x14ac:dyDescent="0.4"/>
    <row r="960" ht="12.75" customHeight="1" x14ac:dyDescent="0.4"/>
    <row r="961" ht="12.75" customHeight="1" x14ac:dyDescent="0.4"/>
    <row r="962" ht="12.75" customHeight="1" x14ac:dyDescent="0.4"/>
    <row r="963" ht="12.75" customHeight="1" x14ac:dyDescent="0.4"/>
    <row r="964" ht="12.75" customHeight="1" x14ac:dyDescent="0.4"/>
    <row r="965" ht="12.75" customHeight="1" x14ac:dyDescent="0.4"/>
    <row r="966" ht="12.75" customHeight="1" x14ac:dyDescent="0.4"/>
    <row r="967" ht="12.75" customHeight="1" x14ac:dyDescent="0.4"/>
    <row r="968" ht="12.75" customHeight="1" x14ac:dyDescent="0.4"/>
    <row r="969" ht="12.75" customHeight="1" x14ac:dyDescent="0.4"/>
    <row r="970" ht="12.75" customHeight="1" x14ac:dyDescent="0.4"/>
    <row r="971" ht="12.75" customHeight="1" x14ac:dyDescent="0.4"/>
    <row r="972" ht="12.75" customHeight="1" x14ac:dyDescent="0.4"/>
    <row r="973" ht="12.75" customHeight="1" x14ac:dyDescent="0.4"/>
    <row r="974" ht="12.75" customHeight="1" x14ac:dyDescent="0.4"/>
    <row r="975" ht="12.75" customHeight="1" x14ac:dyDescent="0.4"/>
    <row r="976" ht="12.75" customHeight="1" x14ac:dyDescent="0.4"/>
    <row r="977" ht="12.75" customHeight="1" x14ac:dyDescent="0.4"/>
    <row r="978" ht="12.75" customHeight="1" x14ac:dyDescent="0.4"/>
    <row r="979" ht="12.75" customHeight="1" x14ac:dyDescent="0.4"/>
    <row r="980" ht="12.75" customHeight="1" x14ac:dyDescent="0.4"/>
    <row r="981" ht="12.75" customHeight="1" x14ac:dyDescent="0.4"/>
    <row r="982" ht="12.75" customHeight="1" x14ac:dyDescent="0.4"/>
    <row r="983" ht="12.75" customHeight="1" x14ac:dyDescent="0.4"/>
    <row r="984" ht="12.75" customHeight="1" x14ac:dyDescent="0.4"/>
    <row r="985" ht="12.75" customHeight="1" x14ac:dyDescent="0.4"/>
    <row r="986" ht="12.75" customHeight="1" x14ac:dyDescent="0.4"/>
    <row r="987" ht="12.75" customHeight="1" x14ac:dyDescent="0.4"/>
    <row r="988" ht="12.75" customHeight="1" x14ac:dyDescent="0.4"/>
    <row r="989" ht="12.75" customHeight="1" x14ac:dyDescent="0.4"/>
    <row r="990" ht="12.75" customHeight="1" x14ac:dyDescent="0.4"/>
    <row r="991" ht="12.75" customHeight="1" x14ac:dyDescent="0.4"/>
    <row r="992" ht="12.75" customHeight="1" x14ac:dyDescent="0.4"/>
    <row r="993" ht="12.75" customHeight="1" x14ac:dyDescent="0.4"/>
    <row r="994" ht="12.75" customHeight="1" x14ac:dyDescent="0.4"/>
    <row r="995" ht="12.75" customHeight="1" x14ac:dyDescent="0.4"/>
    <row r="996" ht="12.75" customHeight="1" x14ac:dyDescent="0.4"/>
    <row r="997" ht="12.75" customHeight="1" x14ac:dyDescent="0.4"/>
    <row r="998" ht="12.75" customHeight="1" x14ac:dyDescent="0.4"/>
    <row r="999" ht="12.75" customHeight="1" x14ac:dyDescent="0.4"/>
    <row r="1000" ht="12.75" customHeight="1" x14ac:dyDescent="0.4"/>
  </sheetData>
  <pageMargins left="0.7" right="0.7" top="0.75" bottom="0.75" header="0" footer="0"/>
  <pageSetup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6905B-DA98-4E58-B7D0-B36993D28EBB}">
  <dimension ref="A2:I22"/>
  <sheetViews>
    <sheetView workbookViewId="0">
      <selection activeCell="G22" sqref="G22:G23"/>
    </sheetView>
  </sheetViews>
  <sheetFormatPr defaultRowHeight="13" x14ac:dyDescent="0.3"/>
  <cols>
    <col min="1" max="1" width="4.6328125" style="24" customWidth="1"/>
    <col min="2" max="2" width="24.6328125" style="24" customWidth="1"/>
    <col min="3" max="6" width="10.6328125" style="24" bestFit="1" customWidth="1"/>
    <col min="7" max="9" width="12.26953125" style="24" bestFit="1" customWidth="1"/>
    <col min="10" max="16384" width="8.7265625" style="24"/>
  </cols>
  <sheetData>
    <row r="2" spans="1:9" ht="16.5" x14ac:dyDescent="0.35">
      <c r="A2" s="28" t="s">
        <v>38</v>
      </c>
      <c r="B2" s="26"/>
      <c r="C2" s="26" t="s">
        <v>37</v>
      </c>
      <c r="D2" s="26" t="s">
        <v>36</v>
      </c>
      <c r="E2" s="26" t="s">
        <v>35</v>
      </c>
      <c r="F2" s="26" t="s">
        <v>34</v>
      </c>
      <c r="G2" s="26" t="s">
        <v>33</v>
      </c>
      <c r="H2" s="26" t="s">
        <v>32</v>
      </c>
      <c r="I2" s="26" t="s">
        <v>39</v>
      </c>
    </row>
    <row r="4" spans="1:9" x14ac:dyDescent="0.3">
      <c r="A4" s="24" t="s">
        <v>31</v>
      </c>
    </row>
    <row r="5" spans="1:9" ht="14.5" x14ac:dyDescent="0.4">
      <c r="B5" s="24" t="s">
        <v>9</v>
      </c>
      <c r="C5" s="25">
        <v>53649</v>
      </c>
      <c r="D5" s="25">
        <v>60256</v>
      </c>
      <c r="E5" s="25">
        <v>54842</v>
      </c>
      <c r="F5" s="25">
        <v>55408</v>
      </c>
      <c r="G5" s="25">
        <v>62380</v>
      </c>
      <c r="H5" s="25">
        <v>60392</v>
      </c>
      <c r="I5" s="29">
        <f>monthly!I6+monthly!J6+monthly!K6</f>
        <v>56653</v>
      </c>
    </row>
    <row r="6" spans="1:9" ht="14.5" x14ac:dyDescent="0.4">
      <c r="B6" s="24" t="s">
        <v>10</v>
      </c>
      <c r="C6" s="25">
        <v>11104</v>
      </c>
      <c r="D6" s="25">
        <v>8167</v>
      </c>
      <c r="E6" s="25">
        <v>6393</v>
      </c>
      <c r="F6" s="25">
        <v>15941</v>
      </c>
      <c r="G6" s="25">
        <v>14226</v>
      </c>
      <c r="H6" s="25">
        <v>22407</v>
      </c>
      <c r="I6" s="29">
        <f>monthly!I7+monthly!J7+monthly!K7</f>
        <v>9130</v>
      </c>
    </row>
    <row r="7" spans="1:9" ht="14.5" x14ac:dyDescent="0.4">
      <c r="B7" s="24" t="s">
        <v>11</v>
      </c>
      <c r="C7" s="25">
        <v>300</v>
      </c>
      <c r="D7" s="25">
        <v>560</v>
      </c>
      <c r="E7" s="25">
        <v>-521</v>
      </c>
      <c r="F7" s="25">
        <v>190</v>
      </c>
      <c r="G7" s="25">
        <v>200</v>
      </c>
      <c r="H7" s="25">
        <v>160</v>
      </c>
      <c r="I7" s="29">
        <f>monthly!I8+monthly!J8+monthly!K8</f>
        <v>362</v>
      </c>
    </row>
    <row r="8" spans="1:9" ht="14.5" x14ac:dyDescent="0.4">
      <c r="B8" s="24" t="s">
        <v>12</v>
      </c>
      <c r="C8" s="32">
        <v>3000</v>
      </c>
      <c r="D8" s="32">
        <v>3000</v>
      </c>
      <c r="E8" s="32">
        <v>3000</v>
      </c>
      <c r="F8" s="32">
        <v>3000</v>
      </c>
      <c r="G8" s="32">
        <v>3000</v>
      </c>
      <c r="H8" s="32">
        <v>3000</v>
      </c>
      <c r="I8" s="33">
        <f>monthly!I9+monthly!J9+monthly!K9</f>
        <v>3000</v>
      </c>
    </row>
    <row r="9" spans="1:9" s="26" customFormat="1" x14ac:dyDescent="0.3">
      <c r="B9" s="26" t="s">
        <v>13</v>
      </c>
      <c r="C9" s="27">
        <v>68053</v>
      </c>
      <c r="D9" s="27">
        <v>71983</v>
      </c>
      <c r="E9" s="27">
        <v>63714</v>
      </c>
      <c r="F9" s="27">
        <v>74539</v>
      </c>
      <c r="G9" s="27">
        <v>79806</v>
      </c>
      <c r="H9" s="27">
        <v>85959</v>
      </c>
      <c r="I9" s="30">
        <f>SUM(I5:I8)</f>
        <v>69145</v>
      </c>
    </row>
    <row r="10" spans="1:9" ht="14.5" x14ac:dyDescent="0.4">
      <c r="C10" s="25"/>
      <c r="D10" s="25"/>
      <c r="E10" s="25"/>
      <c r="F10" s="25"/>
      <c r="G10" s="25"/>
      <c r="H10" s="25"/>
    </row>
    <row r="11" spans="1:9" ht="14.5" x14ac:dyDescent="0.4">
      <c r="A11" s="24" t="s">
        <v>30</v>
      </c>
      <c r="C11" s="25"/>
      <c r="D11" s="25"/>
      <c r="E11" s="25"/>
      <c r="F11" s="25"/>
      <c r="G11" s="25"/>
      <c r="H11" s="25"/>
    </row>
    <row r="12" spans="1:9" ht="14.5" x14ac:dyDescent="0.4">
      <c r="B12" s="24" t="s">
        <v>14</v>
      </c>
      <c r="C12" s="25">
        <v>36947</v>
      </c>
      <c r="D12" s="25">
        <v>38819</v>
      </c>
      <c r="E12" s="25">
        <v>42337</v>
      </c>
      <c r="F12" s="25">
        <v>43830</v>
      </c>
      <c r="G12" s="25">
        <v>46146</v>
      </c>
      <c r="H12" s="25">
        <v>41262</v>
      </c>
      <c r="I12" s="29">
        <f>monthly!I13+monthly!J13+monthly!K13</f>
        <v>23995</v>
      </c>
    </row>
    <row r="13" spans="1:9" ht="14.5" x14ac:dyDescent="0.4">
      <c r="B13" s="24" t="s">
        <v>29</v>
      </c>
      <c r="C13" s="25">
        <v>17741</v>
      </c>
      <c r="D13" s="25">
        <v>23445</v>
      </c>
      <c r="E13" s="25">
        <v>10022</v>
      </c>
      <c r="F13" s="25">
        <v>16838</v>
      </c>
      <c r="G13" s="25">
        <v>20684</v>
      </c>
      <c r="H13" s="25">
        <v>24696</v>
      </c>
      <c r="I13" s="29">
        <f>monthly!I14+monthly!J14+monthly!K14</f>
        <v>9894</v>
      </c>
    </row>
    <row r="14" spans="1:9" ht="14.5" x14ac:dyDescent="0.4">
      <c r="B14" s="24" t="s">
        <v>16</v>
      </c>
      <c r="C14" s="25">
        <v>11954</v>
      </c>
      <c r="D14" s="25">
        <v>12412</v>
      </c>
      <c r="E14" s="25">
        <v>11864</v>
      </c>
      <c r="F14" s="25">
        <v>10633</v>
      </c>
      <c r="G14" s="25">
        <v>12700</v>
      </c>
      <c r="H14" s="25">
        <v>12312</v>
      </c>
      <c r="I14" s="29">
        <f>monthly!I15+monthly!J15+monthly!K15</f>
        <v>12711</v>
      </c>
    </row>
    <row r="15" spans="1:9" ht="14.5" x14ac:dyDescent="0.4">
      <c r="B15" s="24" t="s">
        <v>17</v>
      </c>
      <c r="C15" s="25">
        <v>9351</v>
      </c>
      <c r="D15" s="25">
        <v>8975</v>
      </c>
      <c r="E15" s="25">
        <v>8904</v>
      </c>
      <c r="F15" s="25">
        <v>9431</v>
      </c>
      <c r="G15" s="25">
        <v>10204</v>
      </c>
      <c r="H15" s="25">
        <v>9616</v>
      </c>
      <c r="I15" s="29">
        <f>monthly!I16+monthly!J16+monthly!K16</f>
        <v>10</v>
      </c>
    </row>
    <row r="16" spans="1:9" ht="14.5" x14ac:dyDescent="0.4">
      <c r="B16" s="24" t="s">
        <v>18</v>
      </c>
      <c r="C16" s="25">
        <v>5751</v>
      </c>
      <c r="D16" s="25">
        <v>5751</v>
      </c>
      <c r="E16" s="25">
        <v>5751</v>
      </c>
      <c r="F16" s="25">
        <v>5751</v>
      </c>
      <c r="G16" s="25">
        <v>5751</v>
      </c>
      <c r="H16" s="25">
        <v>5751</v>
      </c>
      <c r="I16" s="29">
        <f>monthly!I17+monthly!J17+monthly!K17</f>
        <v>5751</v>
      </c>
    </row>
    <row r="17" spans="1:9" ht="14.5" x14ac:dyDescent="0.4">
      <c r="B17" s="24" t="s">
        <v>19</v>
      </c>
      <c r="C17" s="32">
        <v>430</v>
      </c>
      <c r="D17" s="32">
        <v>199</v>
      </c>
      <c r="E17" s="32">
        <v>121</v>
      </c>
      <c r="F17" s="32">
        <v>0</v>
      </c>
      <c r="G17" s="32">
        <v>150</v>
      </c>
      <c r="H17" s="32">
        <v>311</v>
      </c>
      <c r="I17" s="33">
        <f>monthly!I18+monthly!J18+monthly!K18</f>
        <v>3059</v>
      </c>
    </row>
    <row r="18" spans="1:9" s="26" customFormat="1" x14ac:dyDescent="0.3">
      <c r="B18" s="26" t="s">
        <v>13</v>
      </c>
      <c r="C18" s="27">
        <v>82174</v>
      </c>
      <c r="D18" s="27">
        <v>89601</v>
      </c>
      <c r="E18" s="27">
        <v>78999</v>
      </c>
      <c r="F18" s="27">
        <v>86483</v>
      </c>
      <c r="G18" s="27">
        <v>95635</v>
      </c>
      <c r="H18" s="27">
        <v>93948</v>
      </c>
      <c r="I18" s="30">
        <f>SUM(I12:I17)</f>
        <v>55420</v>
      </c>
    </row>
    <row r="19" spans="1:9" ht="14.5" x14ac:dyDescent="0.4">
      <c r="C19" s="25"/>
      <c r="D19" s="25"/>
      <c r="E19" s="25"/>
      <c r="F19" s="25"/>
      <c r="G19" s="25"/>
      <c r="H19" s="25"/>
    </row>
    <row r="20" spans="1:9" s="26" customFormat="1" x14ac:dyDescent="0.3">
      <c r="A20" s="26" t="s">
        <v>28</v>
      </c>
      <c r="C20" s="27">
        <v>-14121</v>
      </c>
      <c r="D20" s="27">
        <v>-17618</v>
      </c>
      <c r="E20" s="27">
        <v>-15285</v>
      </c>
      <c r="F20" s="27">
        <v>-11944</v>
      </c>
      <c r="G20" s="27">
        <v>-15829</v>
      </c>
      <c r="H20" s="27">
        <v>-7989</v>
      </c>
      <c r="I20" s="30">
        <f>I9-I18</f>
        <v>13725</v>
      </c>
    </row>
    <row r="21" spans="1:9" ht="14.5" x14ac:dyDescent="0.4">
      <c r="C21" s="25"/>
      <c r="D21" s="25"/>
      <c r="E21" s="25"/>
      <c r="F21" s="25"/>
      <c r="G21" s="25"/>
      <c r="H21" s="25"/>
    </row>
    <row r="22" spans="1:9" x14ac:dyDescent="0.3">
      <c r="A22" s="26" t="s">
        <v>26</v>
      </c>
      <c r="B22" s="26" t="s">
        <v>26</v>
      </c>
      <c r="C22" s="31">
        <v>679417</v>
      </c>
      <c r="D22" s="31">
        <v>593200</v>
      </c>
      <c r="E22" s="31">
        <v>532480</v>
      </c>
      <c r="F22" s="31">
        <v>544562</v>
      </c>
      <c r="G22" s="31">
        <f>monthly!E23</f>
        <v>549681</v>
      </c>
      <c r="H22" s="31">
        <f>monthly!H23</f>
        <v>548747</v>
      </c>
      <c r="I22" s="31">
        <f>monthly!K23</f>
        <v>532082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Qtrly 2022_2023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Schneider</dc:creator>
  <cp:lastModifiedBy>Mark Schneider</cp:lastModifiedBy>
  <cp:lastPrinted>2023-11-01T16:57:07Z</cp:lastPrinted>
  <dcterms:created xsi:type="dcterms:W3CDTF">2023-09-18T14:06:35Z</dcterms:created>
  <dcterms:modified xsi:type="dcterms:W3CDTF">2023-12-14T15:19:44Z</dcterms:modified>
</cp:coreProperties>
</file>